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tables/table9.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10.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1.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tables/table12.xml" ContentType="application/vnd.openxmlformats-officedocument.spreadsheetml.table+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tables/table13.xml" ContentType="application/vnd.openxmlformats-officedocument.spreadsheetml.table+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tables/table14.xml" ContentType="application/vnd.openxmlformats-officedocument.spreadsheetml.table+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tables/table15.xml" ContentType="application/vnd.openxmlformats-officedocument.spreadsheetml.table+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tables/table16.xml" ContentType="application/vnd.openxmlformats-officedocument.spreadsheetml.table+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12" yWindow="24" windowWidth="11484" windowHeight="8592" tabRatio="897"/>
  </bookViews>
  <sheets>
    <sheet name="Noter" sheetId="14" r:id="rId1"/>
    <sheet name="Indhold" sheetId="1" r:id="rId2"/>
    <sheet name="Finansiel stressindikator" sheetId="2" r:id="rId3"/>
    <sheet name="Figur 1" sheetId="15" r:id="rId4"/>
    <sheet name="Kreditspænd og aktievolatilitet" sheetId="3" r:id="rId5"/>
    <sheet name="Figur 2" sheetId="47" r:id="rId6"/>
    <sheet name="Ejendomspriser" sheetId="5" r:id="rId7"/>
    <sheet name="Figur 3" sheetId="45" r:id="rId8"/>
    <sheet name="Pengeinstitutternes merrente" sheetId="6" r:id="rId9"/>
    <sheet name="Figur 4" sheetId="29" r:id="rId10"/>
    <sheet name="Stiliseret boligbyrde" sheetId="7" r:id="rId11"/>
    <sheet name="Figur 5" sheetId="28" r:id="rId12"/>
    <sheet name="Kreditvækst" sheetId="8" r:id="rId13"/>
    <sheet name="Figur 6" sheetId="35" r:id="rId14"/>
    <sheet name="Udlånsgab" sheetId="9" r:id="rId15"/>
    <sheet name="Figur 7" sheetId="30" r:id="rId16"/>
    <sheet name="Gearing og kapitaloverdækning" sheetId="10" r:id="rId17"/>
    <sheet name="Figur 8" sheetId="38" r:id="rId18"/>
    <sheet name="Egenkapitalforrentning" sheetId="39" r:id="rId19"/>
    <sheet name="Figur 9" sheetId="42" r:id="rId20"/>
    <sheet name="Finansiel cykel (UOC)" sheetId="12" r:id="rId21"/>
    <sheet name="Figur 10" sheetId="36" r:id="rId22"/>
    <sheet name="Finansiel cykel (BP)" sheetId="13" r:id="rId23"/>
    <sheet name="Figur 11" sheetId="37" r:id="rId24"/>
    <sheet name="Udlånsserier" sheetId="17" r:id="rId25"/>
    <sheet name="Figur 12" sheetId="27" r:id="rId26"/>
    <sheet name="Boligpriser og BNI" sheetId="18" r:id="rId27"/>
    <sheet name="Figur 13" sheetId="24" r:id="rId28"/>
    <sheet name="Betalingsbalancen" sheetId="19" r:id="rId29"/>
    <sheet name="Figur 14" sheetId="23" r:id="rId30"/>
    <sheet name="Referencesats" sheetId="20" r:id="rId31"/>
    <sheet name="Figur 15" sheetId="21" r:id="rId32"/>
  </sheets>
  <definedNames>
    <definedName name="Dato">#REF!</definedName>
    <definedName name="Ejendomspriser" localSheetId="6" hidden="1">Ejendomspriser!#REF!</definedName>
    <definedName name="Figur_1__Data___figur" localSheetId="1" hidden="1">Indhold!#REF!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5621" calcMode="manual" calcCompleted="0" calcOnSave="0"/>
</workbook>
</file>

<file path=xl/calcChain.xml><?xml version="1.0" encoding="utf-8"?>
<calcChain xmlns="http://schemas.openxmlformats.org/spreadsheetml/2006/main">
  <c r="G167" i="10" l="1"/>
  <c r="F167" i="10"/>
  <c r="E167" i="10"/>
  <c r="G166" i="10"/>
  <c r="F166" i="10"/>
  <c r="E166" i="10"/>
  <c r="G165" i="10"/>
  <c r="F165" i="10"/>
  <c r="E165" i="10"/>
  <c r="G164" i="10"/>
  <c r="F164" i="10"/>
  <c r="E164" i="10"/>
  <c r="G163" i="10"/>
  <c r="F163" i="10"/>
  <c r="E163" i="10"/>
  <c r="G162" i="10"/>
  <c r="F162" i="10"/>
  <c r="E162" i="10"/>
  <c r="G161" i="10"/>
  <c r="F161" i="10"/>
  <c r="E161" i="10"/>
  <c r="G160" i="10"/>
  <c r="F160" i="10"/>
  <c r="E160" i="10"/>
  <c r="G159" i="10"/>
  <c r="F159" i="10"/>
  <c r="E159" i="10"/>
  <c r="G158" i="10"/>
  <c r="F158" i="10"/>
  <c r="E158" i="1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1"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E238" i="17"/>
  <c r="E239" i="17"/>
  <c r="E240" i="17"/>
  <c r="E241" i="17"/>
  <c r="E242" i="17"/>
  <c r="E243" i="17"/>
  <c r="E244" i="17"/>
  <c r="E245" i="17"/>
  <c r="E246" i="17"/>
  <c r="E247" i="17"/>
  <c r="E248" i="17"/>
  <c r="E249" i="17"/>
  <c r="E250" i="17"/>
  <c r="E251" i="17"/>
  <c r="E252" i="17"/>
  <c r="E253" i="17"/>
  <c r="E254" i="17"/>
  <c r="E255" i="17"/>
  <c r="E256" i="17"/>
  <c r="E257" i="17"/>
  <c r="E258" i="17"/>
  <c r="E259" i="17"/>
  <c r="E260" i="17"/>
  <c r="E261" i="17"/>
  <c r="E262" i="17"/>
  <c r="E263" i="17"/>
  <c r="E264" i="17"/>
  <c r="E265" i="17"/>
  <c r="E266" i="17"/>
  <c r="E267" i="17"/>
  <c r="E268" i="17"/>
  <c r="E269" i="17"/>
  <c r="E270" i="17"/>
  <c r="E271" i="17"/>
  <c r="E272" i="17"/>
  <c r="E273" i="17"/>
  <c r="E274" i="17"/>
  <c r="E275" i="17"/>
  <c r="E276" i="17"/>
  <c r="E277" i="17"/>
  <c r="E278" i="17"/>
  <c r="E279" i="17"/>
  <c r="E280" i="17"/>
  <c r="E281" i="17"/>
  <c r="E282" i="17"/>
  <c r="E283" i="17"/>
  <c r="E284" i="17"/>
  <c r="E285" i="17"/>
  <c r="E286" i="17"/>
  <c r="E287" i="17"/>
  <c r="E288" i="17"/>
  <c r="E289" i="17"/>
  <c r="E290" i="17"/>
  <c r="E291" i="17"/>
  <c r="E292" i="17"/>
  <c r="E293" i="17"/>
  <c r="E294" i="17"/>
  <c r="E295" i="17"/>
  <c r="E296" i="17"/>
  <c r="E297" i="17"/>
  <c r="E298" i="17"/>
  <c r="E299" i="17"/>
  <c r="E300" i="17"/>
  <c r="E301" i="17"/>
  <c r="E302" i="17"/>
  <c r="E303" i="17"/>
  <c r="E304" i="17"/>
  <c r="E305" i="17"/>
  <c r="E306" i="17"/>
  <c r="E307" i="17"/>
  <c r="E308" i="17"/>
  <c r="E309" i="17"/>
  <c r="E310" i="17"/>
  <c r="E311" i="17"/>
  <c r="E312" i="17"/>
  <c r="E313" i="17"/>
  <c r="E314" i="17"/>
  <c r="E315" i="17"/>
  <c r="E316" i="17"/>
  <c r="E317" i="17"/>
  <c r="E318" i="17"/>
  <c r="E319" i="17"/>
  <c r="E320" i="17"/>
  <c r="E321" i="17"/>
  <c r="E322" i="17"/>
  <c r="E323" i="17"/>
  <c r="E324" i="17"/>
  <c r="E325" i="17"/>
  <c r="E326" i="17"/>
  <c r="E327" i="17"/>
  <c r="E328" i="17"/>
  <c r="E329" i="17"/>
  <c r="E330" i="17"/>
  <c r="E331" i="17"/>
  <c r="E332" i="17"/>
  <c r="E333" i="17"/>
  <c r="E334" i="17"/>
  <c r="E335" i="17"/>
  <c r="E336" i="17"/>
  <c r="E337" i="17"/>
  <c r="E338" i="17"/>
  <c r="E339" i="17"/>
  <c r="E340" i="17"/>
  <c r="E341" i="17"/>
  <c r="E342" i="17"/>
  <c r="E343" i="17"/>
  <c r="E344" i="17"/>
  <c r="E345" i="17"/>
  <c r="E346" i="17"/>
  <c r="E347" i="17"/>
  <c r="E348" i="17"/>
  <c r="E349" i="17"/>
  <c r="E350" i="17"/>
  <c r="E351" i="17"/>
  <c r="E352" i="17"/>
  <c r="E353" i="17"/>
  <c r="E354" i="17"/>
  <c r="E355" i="17"/>
  <c r="E356" i="17"/>
  <c r="E357" i="17"/>
  <c r="E358" i="17"/>
  <c r="E359" i="17"/>
  <c r="E360" i="17"/>
  <c r="E361" i="17"/>
  <c r="E362" i="17"/>
  <c r="E363" i="17"/>
  <c r="E364" i="17"/>
  <c r="E365" i="17"/>
  <c r="E366" i="17"/>
  <c r="E367" i="17"/>
  <c r="E368" i="17"/>
  <c r="E369" i="17"/>
  <c r="E370" i="17"/>
  <c r="E371" i="17"/>
  <c r="E372" i="17"/>
  <c r="E373" i="17"/>
  <c r="E374" i="17"/>
  <c r="E375" i="17"/>
  <c r="E376" i="17"/>
  <c r="E377" i="17"/>
  <c r="E378" i="17"/>
  <c r="E379" i="17"/>
  <c r="E380" i="17"/>
  <c r="E381" i="17"/>
  <c r="E382" i="17"/>
  <c r="E383" i="17"/>
  <c r="E384" i="17"/>
  <c r="E385" i="17"/>
  <c r="E386" i="17"/>
  <c r="E387" i="17"/>
  <c r="E388" i="17"/>
  <c r="E389" i="17"/>
  <c r="E390" i="17"/>
  <c r="E391" i="17"/>
  <c r="E392" i="17"/>
  <c r="E393" i="17"/>
  <c r="E394" i="17"/>
  <c r="E395" i="17"/>
  <c r="E396" i="17"/>
  <c r="E397" i="17"/>
  <c r="E398" i="17"/>
  <c r="E399" i="17"/>
  <c r="E400" i="17"/>
  <c r="E401" i="17"/>
  <c r="E402" i="17"/>
  <c r="E403" i="17"/>
  <c r="E404" i="17"/>
  <c r="E405" i="17"/>
  <c r="E406" i="17"/>
  <c r="E407" i="17"/>
  <c r="E408" i="17"/>
  <c r="E409" i="17"/>
  <c r="E410" i="17"/>
  <c r="E411" i="17"/>
  <c r="E412" i="17"/>
  <c r="E413" i="17"/>
  <c r="E414" i="17"/>
  <c r="E415" i="17"/>
  <c r="E416" i="17"/>
  <c r="E417" i="17"/>
  <c r="E418" i="17"/>
  <c r="E419" i="17"/>
  <c r="E420" i="17"/>
  <c r="E421" i="17"/>
  <c r="E422" i="17"/>
  <c r="E423" i="17"/>
  <c r="E424" i="17"/>
  <c r="E425" i="17"/>
  <c r="E426" i="17"/>
  <c r="E427" i="17"/>
  <c r="E428" i="17"/>
  <c r="E429" i="17"/>
  <c r="E430" i="17"/>
  <c r="E431" i="17"/>
  <c r="E432" i="17"/>
  <c r="E433" i="17"/>
  <c r="E434" i="17"/>
  <c r="E435" i="17"/>
  <c r="E436" i="17"/>
  <c r="E437" i="17"/>
  <c r="E438" i="17"/>
  <c r="E439" i="17"/>
  <c r="E440" i="17"/>
  <c r="E441" i="17"/>
  <c r="E442" i="17"/>
  <c r="E443" i="17"/>
  <c r="E444" i="17"/>
  <c r="E445" i="17"/>
  <c r="E446" i="17"/>
  <c r="E447" i="17"/>
  <c r="E448" i="17"/>
  <c r="E449" i="17"/>
  <c r="E450" i="17"/>
  <c r="E451" i="17"/>
  <c r="E452" i="17"/>
  <c r="E453" i="17"/>
  <c r="E454" i="17"/>
  <c r="E455" i="17"/>
  <c r="E456" i="17"/>
  <c r="E457" i="17"/>
  <c r="E458" i="17"/>
  <c r="E459" i="17"/>
  <c r="E460" i="17"/>
  <c r="E461" i="17"/>
  <c r="E462" i="17"/>
  <c r="E463" i="17"/>
  <c r="E464" i="17"/>
  <c r="E465" i="17"/>
  <c r="E466" i="17"/>
  <c r="E467" i="17"/>
  <c r="E468" i="17"/>
  <c r="E469" i="17"/>
  <c r="E470" i="17"/>
  <c r="E471" i="17"/>
  <c r="E472" i="17"/>
  <c r="E473" i="17"/>
  <c r="E474" i="17"/>
  <c r="E475" i="17"/>
  <c r="E476" i="17"/>
  <c r="E477" i="17"/>
  <c r="E478" i="17"/>
  <c r="E479" i="17"/>
  <c r="E480" i="17"/>
  <c r="E481" i="17"/>
  <c r="E482" i="17"/>
  <c r="E483" i="17"/>
  <c r="E484"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F213" i="17"/>
  <c r="F214" i="17"/>
  <c r="F215" i="17"/>
  <c r="F216" i="17"/>
  <c r="F217" i="17"/>
  <c r="F218" i="17"/>
  <c r="F219" i="17"/>
  <c r="F220" i="17"/>
  <c r="F221" i="17"/>
  <c r="F222" i="17"/>
  <c r="F223" i="17"/>
  <c r="F224" i="17"/>
  <c r="F225" i="17"/>
  <c r="F226" i="17"/>
  <c r="F227" i="17"/>
  <c r="F228" i="17"/>
  <c r="F229" i="17"/>
  <c r="F230" i="17"/>
  <c r="F231" i="17"/>
  <c r="F232" i="17"/>
  <c r="F233" i="17"/>
  <c r="F234" i="17"/>
  <c r="F235" i="17"/>
  <c r="F236" i="17"/>
  <c r="F237" i="17"/>
  <c r="F238" i="17"/>
  <c r="F239" i="17"/>
  <c r="F240" i="17"/>
  <c r="F241" i="17"/>
  <c r="F242" i="17"/>
  <c r="F243" i="17"/>
  <c r="F244" i="17"/>
  <c r="F245" i="17"/>
  <c r="F246" i="17"/>
  <c r="F247" i="17"/>
  <c r="F248" i="17"/>
  <c r="F249" i="17"/>
  <c r="F250" i="17"/>
  <c r="F251" i="17"/>
  <c r="F252" i="17"/>
  <c r="F253" i="17"/>
  <c r="F254" i="17"/>
  <c r="F255" i="17"/>
  <c r="F256" i="17"/>
  <c r="F257" i="17"/>
  <c r="F258" i="17"/>
  <c r="F259" i="17"/>
  <c r="F260" i="17"/>
  <c r="F261" i="17"/>
  <c r="F262" i="17"/>
  <c r="F263" i="17"/>
  <c r="F264" i="17"/>
  <c r="F265" i="17"/>
  <c r="F266" i="17"/>
  <c r="F267" i="17"/>
  <c r="F268" i="17"/>
  <c r="F269" i="17"/>
  <c r="F270" i="17"/>
  <c r="F271" i="17"/>
  <c r="F272" i="17"/>
  <c r="F273" i="17"/>
  <c r="F274" i="17"/>
  <c r="F275" i="17"/>
  <c r="F276" i="17"/>
  <c r="F277" i="17"/>
  <c r="F278" i="17"/>
  <c r="F279" i="17"/>
  <c r="F280" i="17"/>
  <c r="F281" i="17"/>
  <c r="F282" i="17"/>
  <c r="F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F348" i="17"/>
  <c r="F349" i="17"/>
  <c r="F350" i="17"/>
  <c r="F351" i="17"/>
  <c r="F352" i="17"/>
  <c r="F353" i="17"/>
  <c r="F354" i="17"/>
  <c r="F355" i="17"/>
  <c r="F356" i="17"/>
  <c r="F357" i="17"/>
  <c r="F358"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82" i="17"/>
  <c r="F383" i="17"/>
  <c r="F384" i="17"/>
  <c r="F385" i="17"/>
  <c r="F386" i="17"/>
  <c r="F387" i="17"/>
  <c r="F388" i="17"/>
  <c r="F389" i="17"/>
  <c r="F390" i="17"/>
  <c r="F391" i="17"/>
  <c r="F392" i="17"/>
  <c r="F393" i="17"/>
  <c r="F394" i="17"/>
  <c r="F395" i="17"/>
  <c r="F396" i="17"/>
  <c r="F397" i="17"/>
  <c r="F398" i="17"/>
  <c r="F399" i="17"/>
  <c r="F400" i="17"/>
  <c r="F401" i="17"/>
  <c r="F402" i="17"/>
  <c r="F403" i="17"/>
  <c r="F404" i="17"/>
  <c r="F405" i="17"/>
  <c r="F406" i="17"/>
  <c r="F407" i="17"/>
  <c r="F408" i="17"/>
  <c r="F409" i="17"/>
  <c r="F410" i="17"/>
  <c r="F411" i="17"/>
  <c r="F412" i="17"/>
  <c r="F413" i="17"/>
  <c r="F414" i="17"/>
  <c r="F415" i="17"/>
  <c r="F416" i="17"/>
  <c r="F417" i="17"/>
  <c r="F418" i="17"/>
  <c r="F419" i="17"/>
  <c r="F420" i="17"/>
  <c r="F421" i="17"/>
  <c r="F422" i="17"/>
  <c r="F423" i="17"/>
  <c r="F424" i="17"/>
  <c r="F425" i="17"/>
  <c r="F426" i="17"/>
  <c r="F427" i="17"/>
  <c r="F428" i="17"/>
  <c r="F429" i="17"/>
  <c r="F430" i="17"/>
  <c r="F431" i="17"/>
  <c r="F432" i="17"/>
  <c r="F433" i="17"/>
  <c r="F434" i="17"/>
  <c r="F435" i="17"/>
  <c r="F436" i="17"/>
  <c r="F437" i="17"/>
  <c r="F438" i="17"/>
  <c r="F439" i="17"/>
  <c r="F440" i="17"/>
  <c r="F441" i="17"/>
  <c r="F442" i="17"/>
  <c r="F443" i="17"/>
  <c r="F444" i="17"/>
  <c r="F445" i="17"/>
  <c r="F446" i="17"/>
  <c r="F447" i="17"/>
  <c r="F448" i="17"/>
  <c r="F449" i="17"/>
  <c r="F450" i="17"/>
  <c r="F451" i="17"/>
  <c r="F452" i="17"/>
  <c r="F453" i="17"/>
  <c r="F454" i="17"/>
  <c r="F455" i="17"/>
  <c r="F456" i="17"/>
  <c r="F457" i="17"/>
  <c r="F458" i="17"/>
  <c r="F459" i="17"/>
  <c r="F460" i="17"/>
  <c r="F461" i="17"/>
  <c r="F462" i="17"/>
  <c r="F463" i="17"/>
  <c r="F464" i="17"/>
  <c r="F465" i="17"/>
  <c r="F466" i="17"/>
  <c r="F467" i="17"/>
  <c r="F468" i="17"/>
  <c r="F469" i="17"/>
  <c r="F470" i="17"/>
  <c r="F471" i="17"/>
  <c r="F472" i="17"/>
  <c r="F473" i="17"/>
  <c r="F474" i="17"/>
  <c r="F475" i="17"/>
  <c r="F476" i="17"/>
  <c r="F477" i="17"/>
  <c r="F478" i="17"/>
  <c r="F479" i="17"/>
  <c r="F480" i="17"/>
  <c r="F481" i="17"/>
  <c r="F482" i="17"/>
  <c r="F483" i="17"/>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F15" i="8"/>
  <c r="F16" i="8"/>
  <c r="F18" i="8"/>
  <c r="F19" i="8"/>
  <c r="F21" i="8"/>
  <c r="F22" i="8"/>
  <c r="F24" i="8"/>
  <c r="F25"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G15" i="8"/>
  <c r="G16" i="8"/>
  <c r="G18" i="8"/>
  <c r="G19" i="8"/>
  <c r="G21" i="8"/>
  <c r="G22" i="8"/>
  <c r="G24" i="8"/>
  <c r="G25"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F11" i="10" l="1"/>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E91" i="10"/>
  <c r="F91" i="10"/>
  <c r="E92" i="10"/>
  <c r="F92" i="10"/>
  <c r="G92" i="10"/>
  <c r="E93" i="10"/>
  <c r="F93" i="10"/>
  <c r="G93" i="10"/>
  <c r="E94" i="10"/>
  <c r="F94" i="10"/>
  <c r="G94" i="10"/>
  <c r="E95" i="10"/>
  <c r="F95" i="10"/>
  <c r="G95" i="10"/>
  <c r="E96" i="10"/>
  <c r="F96" i="10"/>
  <c r="G96" i="10"/>
  <c r="E97" i="10"/>
  <c r="F97" i="10"/>
  <c r="G97" i="10"/>
  <c r="E98" i="10"/>
  <c r="F98" i="10"/>
  <c r="G98" i="10"/>
  <c r="E99" i="10"/>
  <c r="F99" i="10"/>
  <c r="G99" i="10"/>
  <c r="E100" i="10"/>
  <c r="F100" i="10"/>
  <c r="G100" i="10"/>
  <c r="E101" i="10"/>
  <c r="F101" i="10"/>
  <c r="G101" i="10"/>
  <c r="E102" i="10"/>
  <c r="F102" i="10"/>
  <c r="G102" i="10"/>
  <c r="E103" i="10"/>
  <c r="F103" i="10"/>
  <c r="G103" i="10"/>
  <c r="E104" i="10"/>
  <c r="F104" i="10"/>
  <c r="G104" i="10"/>
  <c r="E105" i="10"/>
  <c r="F105" i="10"/>
  <c r="G105" i="10"/>
  <c r="E106" i="10"/>
  <c r="F106" i="10"/>
  <c r="G106" i="10"/>
  <c r="E107" i="10"/>
  <c r="F107" i="10"/>
  <c r="G107" i="10"/>
  <c r="E108" i="10"/>
  <c r="F108" i="10"/>
  <c r="G108" i="10"/>
  <c r="E109" i="10"/>
  <c r="F109" i="10"/>
  <c r="G109" i="10"/>
  <c r="E110" i="10"/>
  <c r="F110" i="10"/>
  <c r="G110" i="10"/>
  <c r="E111" i="10"/>
  <c r="F111" i="10"/>
  <c r="G111" i="10"/>
  <c r="E112" i="10"/>
  <c r="F112" i="10"/>
  <c r="G112" i="10"/>
  <c r="E113" i="10"/>
  <c r="F113" i="10"/>
  <c r="G113" i="10"/>
  <c r="E114" i="10"/>
  <c r="F114" i="10"/>
  <c r="G114" i="10"/>
  <c r="E115" i="10"/>
  <c r="F115" i="10"/>
  <c r="G115" i="10"/>
  <c r="E116" i="10"/>
  <c r="F116" i="10"/>
  <c r="G116" i="10"/>
  <c r="E117" i="10"/>
  <c r="F117" i="10"/>
  <c r="G117" i="10"/>
  <c r="E118" i="10"/>
  <c r="F118" i="10"/>
  <c r="G118" i="10"/>
  <c r="E119" i="10"/>
  <c r="F119" i="10"/>
  <c r="G119" i="10"/>
  <c r="E120" i="10"/>
  <c r="F120" i="10"/>
  <c r="G120" i="10"/>
  <c r="E121" i="10"/>
  <c r="F121" i="10"/>
  <c r="G121" i="10"/>
  <c r="E122" i="10"/>
  <c r="F122" i="10"/>
  <c r="G122" i="10"/>
  <c r="E123" i="10"/>
  <c r="F123" i="10"/>
  <c r="G123" i="10"/>
  <c r="E124" i="10"/>
  <c r="F124" i="10"/>
  <c r="G124" i="10"/>
  <c r="E125" i="10"/>
  <c r="F125" i="10"/>
  <c r="G125" i="10"/>
  <c r="E126" i="10"/>
  <c r="F126" i="10"/>
  <c r="G126" i="10"/>
  <c r="E127" i="10"/>
  <c r="F127" i="10"/>
  <c r="G127" i="10"/>
  <c r="E128" i="10"/>
  <c r="F128" i="10"/>
  <c r="G128" i="10"/>
  <c r="E129" i="10"/>
  <c r="F129" i="10"/>
  <c r="G129" i="10"/>
  <c r="E130" i="10"/>
  <c r="F130" i="10"/>
  <c r="G130" i="10"/>
  <c r="E131" i="10"/>
  <c r="F131" i="10"/>
  <c r="G131" i="10"/>
  <c r="E132" i="10"/>
  <c r="F132" i="10"/>
  <c r="G132" i="10"/>
  <c r="E133" i="10"/>
  <c r="F133" i="10"/>
  <c r="G133" i="10"/>
  <c r="E134" i="10"/>
  <c r="F134" i="10"/>
  <c r="G134" i="10"/>
  <c r="E135" i="10"/>
  <c r="F135" i="10"/>
  <c r="G135" i="10"/>
  <c r="E136" i="10"/>
  <c r="F136" i="10"/>
  <c r="G136" i="10"/>
  <c r="E137" i="10"/>
  <c r="F137" i="10"/>
  <c r="G137" i="10"/>
  <c r="E138" i="10"/>
  <c r="F138" i="10"/>
  <c r="G138" i="10"/>
  <c r="E139" i="10"/>
  <c r="F139" i="10"/>
  <c r="G139" i="10"/>
  <c r="E140" i="10"/>
  <c r="F140" i="10"/>
  <c r="G140" i="10"/>
  <c r="E141" i="10"/>
  <c r="F141" i="10"/>
  <c r="G141" i="10"/>
  <c r="E142" i="10"/>
  <c r="F142" i="10"/>
  <c r="G142" i="10"/>
  <c r="E143" i="10"/>
  <c r="F143" i="10"/>
  <c r="G143" i="10"/>
  <c r="E144" i="10"/>
  <c r="F144" i="10"/>
  <c r="G144" i="10"/>
  <c r="E145" i="10"/>
  <c r="F145" i="10"/>
  <c r="G145" i="10"/>
  <c r="E146" i="10"/>
  <c r="F146" i="10"/>
  <c r="G146" i="10"/>
  <c r="E147" i="10"/>
  <c r="F147" i="10"/>
  <c r="G147" i="10"/>
  <c r="E148" i="10"/>
  <c r="F148" i="10"/>
  <c r="G148" i="10"/>
  <c r="E149" i="10"/>
  <c r="F149" i="10"/>
  <c r="G149" i="10"/>
  <c r="E150" i="10"/>
  <c r="F150" i="10"/>
  <c r="G150" i="10"/>
  <c r="E151" i="10"/>
  <c r="F151" i="10"/>
  <c r="G151" i="10"/>
  <c r="E152" i="10"/>
  <c r="F152" i="10"/>
  <c r="G152" i="10"/>
  <c r="E153" i="10"/>
  <c r="F153" i="10"/>
  <c r="G153" i="10"/>
  <c r="E154" i="10"/>
  <c r="F154" i="10"/>
  <c r="G154" i="10"/>
  <c r="E155" i="10"/>
  <c r="F155" i="10"/>
  <c r="G155" i="10"/>
  <c r="E156" i="10"/>
  <c r="F156" i="10"/>
  <c r="G156" i="10"/>
  <c r="E157" i="10"/>
  <c r="F157" i="10"/>
  <c r="G157" i="10"/>
</calcChain>
</file>

<file path=xl/sharedStrings.xml><?xml version="1.0" encoding="utf-8"?>
<sst xmlns="http://schemas.openxmlformats.org/spreadsheetml/2006/main" count="234" uniqueCount="164">
  <si>
    <t>Risikoopfattelse</t>
  </si>
  <si>
    <t>Ejendomspriser</t>
  </si>
  <si>
    <t>Kreditstandarder</t>
  </si>
  <si>
    <t>Stiliseret boligbyrde</t>
  </si>
  <si>
    <t>Kreditudvikling</t>
  </si>
  <si>
    <t>Kreditvækst</t>
  </si>
  <si>
    <t>Risikoopbygning i kreditinstitutter</t>
  </si>
  <si>
    <t>Modelbaserede indikatorer</t>
  </si>
  <si>
    <t>Kreditspænd og aktievolatilitet</t>
  </si>
  <si>
    <t>Noter</t>
  </si>
  <si>
    <t>Bemærkninger</t>
  </si>
  <si>
    <t>I notatet "Den kontracykliske kapitalbuffer" på Det Systemiske Risikoråds hjemmeside beskrives Rådets tilgang til at vurdere den kontracykliske kapitalbuffersats. Data bag hovedindikatorerne mv. findes i dette excelark.</t>
  </si>
  <si>
    <t>I figurerne i notatet indgår to perioder med systemiske finansielle kriser: 1. kvartal 1987 - 4. kvartal 1993 og 3. kvartal 2008 - 4. kvartal 2013. En finansiel krise er systemisk, når den leder til, at hele eller væsentlige dele af det finansielle system sætter ud, og den realøkonomiske udvikling kommer under pres.</t>
  </si>
  <si>
    <t>Se noter og kilder i hvert faneblad. Nedenfor findes de referencer, som der henvises til.</t>
  </si>
  <si>
    <t>Litteratur</t>
  </si>
  <si>
    <t>Udlånsgab</t>
  </si>
  <si>
    <t>Gearing og kapitaloverdækning</t>
  </si>
  <si>
    <t>Egenkapitalforrentning</t>
  </si>
  <si>
    <t>Bolig- og kreditcykel</t>
  </si>
  <si>
    <t>HOVEDINDIKATORER</t>
  </si>
  <si>
    <t>ØVRIGE INDIKATORER</t>
  </si>
  <si>
    <t>Betalingsbalancen</t>
  </si>
  <si>
    <t>Boligpriser og disponibel indkomst</t>
  </si>
  <si>
    <t>Bred og smal definition af udlån samt BNP</t>
  </si>
  <si>
    <t>Note:</t>
  </si>
  <si>
    <t>Kilde:</t>
  </si>
  <si>
    <t>Indikator</t>
  </si>
  <si>
    <t>Pengemarkedet</t>
  </si>
  <si>
    <t>Obligationsmarkedet</t>
  </si>
  <si>
    <t>Aktiemarkedet</t>
  </si>
  <si>
    <t>Valutamarkedet</t>
  </si>
  <si>
    <t>Banksektoren</t>
  </si>
  <si>
    <t>Korrelationsbidrag</t>
  </si>
  <si>
    <t>Dato</t>
  </si>
  <si>
    <t>Finansiel stressindikator</t>
  </si>
  <si>
    <t>Tilbage til Indhold</t>
  </si>
  <si>
    <t>Referencesats</t>
  </si>
  <si>
    <t xml:space="preserve">Udlånsgabet er defineret som afvigelser mellem udlån/BNP og en langsigtet trend, jf. noten i fanebladet "Udlånsgab". Referencesatsen beregnes som (0,3125 * udlånsgab) – 0,625, når udlånsgabet ligger mellem 2 og 10 procentpoint. Når udlånsgabet er mindre end 2 procentpoint, er referencesatsen 0, og når udlånsgabet er større end 10 procentpoint, sættes den til 2,5 pct. De forskellige grænser og formlen for referencesatsen følger af internationale anbefalinger, jf. ESRB (2014) og BCBS (2010). </t>
  </si>
  <si>
    <t>Nedre grænse for referencesats</t>
  </si>
  <si>
    <t xml:space="preserve">Abildgren (2007), Abildgren (2010), Danmarks Statistik, MONA's databank, Danmarks Nationalbank og egne beregninger.   </t>
  </si>
  <si>
    <t>Danmarks Statistik, MONA's databank, Skat og egne beregninger.</t>
  </si>
  <si>
    <t>Danmarks Statistik.</t>
  </si>
  <si>
    <t>Der er anvendt et 4-kvartalers glidende gennemsnit for betalingsbalancen som andel af BNP.</t>
  </si>
  <si>
    <t>Nominel huspris er kontantprisen på enfamiliehuse fra Danmarks Statistik, og indkomsten er husholdningernes disponible indkomst fra Nationalbankens MONA-databank. Begge serier er sæsonkorrigerede. Den disponible indkomst er korrigeret for databrud tilbage i tid samt renset for ekstraordinært skatteprovenu fra omlægning af kapitalpensioner i 2013-15. Vækst i reale boligpriser for enfamiliehuse er fra MONA's databank.</t>
  </si>
  <si>
    <t>Den brede definition af udlån er baseret på statistikken kvartalsvise finansielle konti og omfatter lån til indenlandske husholdninger og ikke-finansielle selskaber fra både ind- og udland samt udstedte værdipapirer (ekskl. aktier). Den smalle definition omfatter udlån til indenlandske husholdninger og ikke-finansielle selskaber fra penge- og realkreditinstitutter i Danmark (inkl. udlån til indlændinge fra de danske institutters udenlandske enheder).</t>
  </si>
  <si>
    <t>Abildgren (2007), Abildgren (2010), Danmarks Statistik, MONA's databank, Danmarks Nationalbank.</t>
  </si>
  <si>
    <t>Udlån/BNP (pct. af BNP)</t>
  </si>
  <si>
    <t>Danmarks Statistik, FinansDanmark, Realkredit Danmark, Skat og Danmarks Nationalbank.</t>
  </si>
  <si>
    <t>Danmarks Nationalbank.</t>
  </si>
  <si>
    <t>Pengeinstitutternes merrente</t>
  </si>
  <si>
    <t>Grænseværdi</t>
  </si>
  <si>
    <t>Enfamiliehuse</t>
  </si>
  <si>
    <t>Ejerlejligheder</t>
  </si>
  <si>
    <t>Erhvervsejendomme</t>
  </si>
  <si>
    <t>Gearing, pengeinstitutter</t>
  </si>
  <si>
    <t>Gearing, koncerner</t>
  </si>
  <si>
    <t>Bloomberg og Thomson Reuters.</t>
  </si>
  <si>
    <t>Udlån/BNP (årlig vækst, pct.)</t>
  </si>
  <si>
    <t>Udlån til erhverv (årlig vækst, pct.)</t>
  </si>
  <si>
    <t>Udlån til husholdninger (årlig vækst, pct.)</t>
  </si>
  <si>
    <t>Indeks, 2000 = 1</t>
  </si>
  <si>
    <t>Pct., år-til-år</t>
  </si>
  <si>
    <t>Bloomberg, Nordea Analytics og egne beregninger.</t>
  </si>
  <si>
    <t>4 ugers glidende gennemsnit</t>
  </si>
  <si>
    <t>1 måneds glidende gennemsnit</t>
  </si>
  <si>
    <t>Trend</t>
  </si>
  <si>
    <t>Udlånsgab (procentpoint)</t>
  </si>
  <si>
    <t xml:space="preserve">Danmarks Nationalbank, Danmarks Statistik og egne beregninger.   </t>
  </si>
  <si>
    <t>4 kvartalers glidende gennemsnit</t>
  </si>
  <si>
    <t>Egenkapitalens forrentning før skat (annualiseret)</t>
  </si>
  <si>
    <t>Danmarks Nationalbank (2016), Finansiel Stabilitet, 1. halvår.</t>
  </si>
  <si>
    <t>10-årig statobligationsrente</t>
  </si>
  <si>
    <t>Finanstilsynet og Nordea Analytics.</t>
  </si>
  <si>
    <t>Merrente, erhverv</t>
  </si>
  <si>
    <t>Månedligt gennemsnit</t>
  </si>
  <si>
    <t>Øvre grænse for referencesats</t>
  </si>
  <si>
    <t>Merrente, husholdninger</t>
  </si>
  <si>
    <t>Sum af seneste 4 kvartaler (mia. kr.)</t>
  </si>
  <si>
    <t>Udlån/BNP, smal definition</t>
  </si>
  <si>
    <t>Udlån/BNP, bred definition</t>
  </si>
  <si>
    <t>(Mia. kr.)</t>
  </si>
  <si>
    <t>(Pct. af BNP)</t>
  </si>
  <si>
    <t>Afvigelse fra trend, pct.</t>
  </si>
  <si>
    <t xml:space="preserve">Årlig realvækst, pct. </t>
  </si>
  <si>
    <t>Danmarks Statistik, Danmarks Nationalbank, MONA's databank og egne beregninger.</t>
  </si>
  <si>
    <t>Danmarks Nationalbank (2014), Finansiel Stabilitet, 2. halvår.</t>
  </si>
  <si>
    <t>Figur 15</t>
  </si>
  <si>
    <t>Figur 14</t>
  </si>
  <si>
    <t>Figur 13</t>
  </si>
  <si>
    <t>Figur 12</t>
  </si>
  <si>
    <t>Figur 11</t>
  </si>
  <si>
    <t>Figur 10</t>
  </si>
  <si>
    <t>Figur 9</t>
  </si>
  <si>
    <t>Figur 8</t>
  </si>
  <si>
    <t>Figur 7</t>
  </si>
  <si>
    <t>Figur 6</t>
  </si>
  <si>
    <t>Figur 5</t>
  </si>
  <si>
    <t>Figur 4</t>
  </si>
  <si>
    <t>Figur 3</t>
  </si>
  <si>
    <t>Figur 2</t>
  </si>
  <si>
    <t>Figur 1</t>
  </si>
  <si>
    <t>Indikatoren aggregerer niveauet af stress på fem centrale delmarkeder/sektorer: Pengemarkedet, obligationsmarkedet, aktiemarkedet, valutamarkedet og banksektoren. Der tages højde for, at samtidig stress på flere delmarkeder udgør en større udfordring for det finansielle system. Værdien af den samlede stressindikator ligger mellem 0 og 1. En værdi på 0 er et udtryk for meget lav volatilitet og stor tillid til det finansielle system, mens en værdi på 1 angiver, at der hersker en ekstremt dysfunktionel tilstand på de fem delmarkeder, samt at markedsdeltagerne er nervøse. Se også Danmarks Nationalbank (2014) for nærmere beskrivelse.</t>
  </si>
  <si>
    <t>Figur 1 Finansiel stressindikator</t>
  </si>
  <si>
    <t>Vækstraten for enfamiliehuse og ejerlejligheder er beregnet på baggrund af sæsonkorrigerede boligpriser  deflateret med deflator for det private forbrug. Priserne for erhvervsejendomme er et vægtet gennemsnit (1/3 erhvervsejendomme til beboelse, 1/3 ejendomme til både beboelse og erhverv og 1/3 ejendomme, som alene benyttes til erhverv). De enkelte prisserier for erhvervsejendommene er beregnet som 4 kvartalers glidende gennemsnit og deflateret med deflator for det private forbrug.
Boligprisgabet er defineret som afvigelser mellem boligpris/indkomst i forhold til en langsigtet trend (trenden er estimeret med et rekursivt HP-filter med 5 års initialiseringsperiode og lambda=400.000). Boligprisen er målt ved kontantprisen på enfamiliehuse og indkomsten ved 4 kvartalers sum af husholdningernes disponible indkomst. Den disponible indkomst er korrigeret for databrud og renset for ekstraordinært skatteprovenu fra omlægning af kapitalpensioner i 2013-15. Begge serier er sæsonkorrigeret.</t>
  </si>
  <si>
    <t>Figur 3 Ejendomspriser</t>
  </si>
  <si>
    <t>Merrenten er defineret som pengeinstitutternes udlånsrente på nyudlån ekskl. kassekreditter i forhold til Nationalbankens ledende pengepolitiske rente (Nationalbankens udlånsrente i perioden 2003-2009 og indskudsbevisrenten i perioden 2009-2016). Udviklingen i renten på nyudlån afspejler bevægelser i renteniveauet men påvirkes i høj grad også af fordelingen af månedens nye udlån, så fx øget vægt af lån med sikkerhed isoleret set vil trække totalen ned. Serien er korrigeret for databrud tilbage i tid.</t>
  </si>
  <si>
    <t>Figur 4 Pengeinstitutternes merrente</t>
  </si>
  <si>
    <t>Figur 5 Stiliseret boligbyrde</t>
  </si>
  <si>
    <t>Figur 7 Udlånsgab</t>
  </si>
  <si>
    <t>Figur 6 Kreditvækst</t>
  </si>
  <si>
    <t xml:space="preserve">Udlån er baseret på en bred kreditdefinition, dvs. data fra kvartalsvise finansielle konti. Det omfatter udlån til husholdninger og erhverv fra kreditinstitutter i Danmark og i udlandet, sektorinterne og koncerninterne lån mellem ikke-finansielle selskaber samt erhvervsobligationer. BNP er 4-kvartalers sum. Udlånsgabet er defineret som afvigelser mellem udlån/BNP og en langsigtet trend. Trenden er estimeret for perioden siden 1970 ved et rekursivt HP-filter med 5 års initialiseringsperiode og lambda=400.000. Grænseværdien følger af internationale anbefalinger, jf. ESRB (2014) og BCBS (2010). </t>
  </si>
  <si>
    <t>Finanstilsynet.</t>
  </si>
  <si>
    <t>Figur 8 Gearing og kapitaloverdækning</t>
  </si>
  <si>
    <t>Figur 9 Pengeinstitutternes egenkapitalforrentning</t>
  </si>
  <si>
    <t>Pengeinstitutternes egenkapitalforrentning (vægtet gennemsnit) fratrukket den aktuelle 10-årige statsobligationsrente. Pengeinstitutternes egenkapitalsforrentning er annualiseret.</t>
  </si>
  <si>
    <t>Figur 10 Estimater af den finansielle cykel</t>
  </si>
  <si>
    <t xml:space="preserve">Se noten i fanebladet "Finansiel cykel". BP angiver, at cyklen er estimeret med et "band-pass"-filter. </t>
  </si>
  <si>
    <t>Figur 11 Delkomponenter af den finansielle cykel</t>
  </si>
  <si>
    <t>Figur 12 Bred og smal definition af udlån samt BNP</t>
  </si>
  <si>
    <t>Figur 13 Boligpriser og disponibel indkomst</t>
  </si>
  <si>
    <t>Figur 14 Betalingsbalancen</t>
  </si>
  <si>
    <t>Figur 15 Referencesats</t>
  </si>
  <si>
    <t>Boligprisgab</t>
  </si>
  <si>
    <t>Figur 2 Kreditspænd og aktievolatilitet</t>
  </si>
  <si>
    <t>Kreditspænd er rentespændet på "high yield" euro virksomhedsobligationer relativt til statsobligationer. Aktievolatilitet er målt ved den implicitte volatilitet på optioner på Stoxx Europe 600, VSTOXX (europæiske VIX).</t>
  </si>
  <si>
    <t>Finansiel cykel</t>
  </si>
  <si>
    <t xml:space="preserve">Gearing, koncerner </t>
  </si>
  <si>
    <t xml:space="preserve">Gearing, pengeinstitutter </t>
  </si>
  <si>
    <t xml:space="preserve">Kapitaloverdækning, pengeinstitutter </t>
  </si>
  <si>
    <t>Merafkast i forhold til 10-årig statsobligation</t>
  </si>
  <si>
    <t xml:space="preserve">Merrente, husholdninger </t>
  </si>
  <si>
    <t xml:space="preserve">Merrente, erhverv </t>
  </si>
  <si>
    <t>Boligbyrden er en stiliseret opgørelse af finansieringsomkostninger inkl. ejendomsskatter ved køb af et enfamiliehus som andel af den gennemsnitlige disponible husstandsindkomst. Finansieringsomkostningerne er opgjort som renter og afdrag på et fastforrentet lån inkl. bidragssatser og kursskæring med tillæg af et bankfinansieret lån for den del, der ikke finansieres af realkreditlån.</t>
  </si>
  <si>
    <t>3 måneders glidende gennemsnit</t>
  </si>
  <si>
    <t>Udlån i serien 'Udlån/BNP' er baseret på en bred kreditdefinition, dvs. data fra kvartalsvise finansielle konti. Det omfatter udlån til husholdninger og erhverv fra kreditinstitutter i Danmark og i udlandet, sektorinterne og koncerninterne lån mellem ikke-finansielle selskaber samt erhvervsobligationer. BNP er 4-kvartalers sum. Serierne "Udlån til husholdninger" og "Udlån til erhverv" er baseret på en smal kreditdefinition, dvs. månedlige tal fra MFI-statistikken, der omfatter udlån fra penge- og realkreditinstitutter i Danmark inkl. udlån fra de danske institutters udenlandske enheder.</t>
  </si>
  <si>
    <t>De estimerede finansielle cykler er baseret på den brede kreditdefinition (som bl.a. er beskrevet i fanebladet "Udlånsgab") samt boligpriser og måles i afvigelser fra en trend. BP angiver, at cyklen er estimeret med et "band-pass"-filter. UC angiver, at cyklen er estimeret med en "unobserved components"-model. De underliggende serier er deflateret med BNP-deflatoren og standardiserede, før den samlede finansielle cykel er beregnet ved hjælp af en principal komponent analyse. Som følge af standardiseringen kan værdien af cyklen ikke tillægges en fortolkning, men afspejler hvilken fase, cyklen er i.</t>
  </si>
  <si>
    <t xml:space="preserve">Gearing: Defineret som summen af aktiver, garantier og kredittilsagn delt med kernekapital (inkl. hybrid kernekapital). Beregnet som et vægtet gennemsnit. Der er kun årsregnskabstal i perioden 2000 til 2004 og halvårsregnskabstal i perioden 2005 til andet halvår 2014 på koncernniveau. For pengeinstitutterne er der kun årsregnskabstal i perioden 1980 til 1990. For de kvartaler, hvor der ikke er data, er det forudsat, at gearingen har været uændret i forhold til forrige periode. Herefter er der beregnet fire kvartalers glidende gennemsnit.
Kapitaloverdækning: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 </t>
  </si>
  <si>
    <t>BNP</t>
  </si>
  <si>
    <t>Finansiel Cykel</t>
  </si>
  <si>
    <t>Boligcykel</t>
  </si>
  <si>
    <t>Kreditcykel</t>
  </si>
  <si>
    <t>Nationalbankens ledende pengepolitiske rente</t>
  </si>
  <si>
    <t>Udlånsrente, husholdninger</t>
  </si>
  <si>
    <t>Udlånsrente, erhverv</t>
  </si>
  <si>
    <t>Udlån, smal definition</t>
  </si>
  <si>
    <t>Udlån, bred definition</t>
  </si>
  <si>
    <t>Nominel disponibel indkomst</t>
  </si>
  <si>
    <t>Nominel huspris</t>
  </si>
  <si>
    <t>Nominel ejerlejlighedspris</t>
  </si>
  <si>
    <t>Vækst i reale huspriser</t>
  </si>
  <si>
    <t>Betalingsbalancen/BNP</t>
  </si>
  <si>
    <t>Kapitaloverdækning, pengeinstitutter</t>
  </si>
  <si>
    <r>
      <t xml:space="preserve">Abildgren, Kim (2007), Financial Liberalisation and Credit Dynamics in Denmark in the post-World War II Period, </t>
    </r>
    <r>
      <rPr>
        <i/>
        <sz val="9"/>
        <color theme="1"/>
        <rFont val="Franklin Gothic Book"/>
        <family val="2"/>
      </rPr>
      <t>Danmarks Nationalbank, Working Paper No.</t>
    </r>
    <r>
      <rPr>
        <sz val="9"/>
        <color theme="1"/>
        <rFont val="Franklin Gothic Book"/>
        <family val="2"/>
      </rPr>
      <t xml:space="preserve"> 47, October. </t>
    </r>
  </si>
  <si>
    <r>
      <t xml:space="preserve">Abildgren, Kim (2010), Business cycles, Monetary Transmission and Shocks to Financial Stability – empricial evidence from a new set of Danish quarterly national accounts 1948-2010, </t>
    </r>
    <r>
      <rPr>
        <i/>
        <sz val="9"/>
        <color theme="1"/>
        <rFont val="Franklin Gothic Book"/>
        <family val="2"/>
      </rPr>
      <t>Danmarks Nationalbank, Working Paper No</t>
    </r>
    <r>
      <rPr>
        <sz val="9"/>
        <color theme="1"/>
        <rFont val="Franklin Gothic Book"/>
        <family val="2"/>
      </rPr>
      <t>. 71, November.</t>
    </r>
  </si>
  <si>
    <r>
      <t xml:space="preserve">BCBS (2010), Guidance for national authorities operating the countercyclical capital buffer, </t>
    </r>
    <r>
      <rPr>
        <i/>
        <sz val="9"/>
        <color theme="1"/>
        <rFont val="Franklin Gothic Book"/>
        <family val="2"/>
      </rPr>
      <t>Basel Committee on Banking Supervision</t>
    </r>
    <r>
      <rPr>
        <sz val="9"/>
        <color theme="1"/>
        <rFont val="Franklin Gothic Book"/>
        <family val="2"/>
      </rPr>
      <t xml:space="preserve">, December. </t>
    </r>
  </si>
  <si>
    <r>
      <t xml:space="preserve">ESRB (2014), Guidance on the setting of countercyclical capital buffer rates, </t>
    </r>
    <r>
      <rPr>
        <i/>
        <sz val="9"/>
        <color theme="1"/>
        <rFont val="Franklin Gothic Book"/>
        <family val="2"/>
      </rPr>
      <t>European Systemic Risk Board, ESRB Recommendation</t>
    </r>
    <r>
      <rPr>
        <sz val="9"/>
        <color theme="1"/>
        <rFont val="Franklin Gothic Book"/>
        <family val="2"/>
      </rPr>
      <t xml:space="preserve">, ESRB/2014/1. </t>
    </r>
  </si>
  <si>
    <t>Kreditspænd, Europa (procentpoint)</t>
  </si>
  <si>
    <t>Aktievolatilitet, Europa (procent)</t>
  </si>
  <si>
    <t>Udlån til erhverv (mia. kr.)</t>
  </si>
  <si>
    <t>Udlån til husholdninger (mia. kr.)</t>
  </si>
  <si>
    <t>Udlån (mia. kr.)</t>
  </si>
  <si>
    <t>BNP (mia. kr.)</t>
  </si>
  <si>
    <t>Udlånsgap (procentpoint)</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</si>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</sst>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00_-;\-* #,##0.00_-;_-* &quot;-&quot;??_-;_-@_-"/>
    <numFmt numFmtId="166" formatCode="0.0000"/>
    <numFmt numFmtId="167" formatCode="_-* #,##0.00\ &quot;€&quot;_-;\-* #,##0.00\ &quot;€&quot;_-;_-* &quot;-&quot;??\ &quot;€&quot;_-;_-@_-"/>
    <numFmt numFmtId="168" formatCode="0.000"/>
    <numFmt numFmtId="169" formatCode="m/d/yyyy"/>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u/>
      <sz val="11"/>
      <color theme="10"/>
      <name val="Calibri"/>
      <family val="2"/>
      <scheme val="minor"/>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10"/>
      <color theme="1"/>
      <name val="Arial"/>
      <family val="2"/>
    </font>
    <font>
      <sz val="8"/>
      <color indexed="8"/>
      <name val="Arial"/>
      <family val="2"/>
    </font>
    <font>
      <sz val="10"/>
      <color indexed="8"/>
      <name val="Arial"/>
      <family val="2"/>
    </font>
    <font>
      <b/>
      <sz val="10"/>
      <name val="Arial"/>
      <family val="2"/>
    </font>
    <font>
      <sz val="11"/>
      <color rgb="FF000000"/>
      <name val="Calibri"/>
      <family val="2"/>
    </font>
    <font>
      <sz val="10"/>
      <name val="Courier"/>
      <family val="3"/>
    </font>
    <font>
      <sz val="11"/>
      <color theme="1"/>
      <name val="Franklin Gothic Book"/>
      <family val="2"/>
    </font>
    <font>
      <sz val="10"/>
      <color theme="1"/>
      <name val="Franklin Gothic Book"/>
      <family val="2"/>
    </font>
    <font>
      <b/>
      <sz val="10"/>
      <color theme="0"/>
      <name val="Franklin Gothic Book"/>
      <family val="2"/>
    </font>
    <font>
      <b/>
      <sz val="12"/>
      <color theme="1"/>
      <name val="Franklin Gothic Book"/>
      <family val="2"/>
    </font>
    <font>
      <u/>
      <sz val="10"/>
      <color theme="4"/>
      <name val="Franklin Gothic Book"/>
      <family val="2"/>
    </font>
    <font>
      <b/>
      <sz val="10"/>
      <color theme="1"/>
      <name val="Franklin Gothic Book"/>
      <family val="2"/>
    </font>
    <font>
      <sz val="9"/>
      <color theme="1"/>
      <name val="Franklin Gothic Book"/>
      <family val="2"/>
    </font>
    <font>
      <b/>
      <sz val="11"/>
      <color theme="1"/>
      <name val="Franklin Gothic Book"/>
      <family val="2"/>
    </font>
    <font>
      <sz val="10"/>
      <color theme="0"/>
      <name val="Franklin Gothic Book"/>
      <family val="2"/>
    </font>
    <font>
      <b/>
      <sz val="12.5"/>
      <color theme="1"/>
      <name val="Franklin Gothic Book"/>
      <family val="2"/>
    </font>
    <font>
      <u/>
      <sz val="11"/>
      <name val="Franklin Gothic Book"/>
      <family val="2"/>
    </font>
    <font>
      <u/>
      <sz val="11"/>
      <color theme="1"/>
      <name val="Franklin Gothic Book"/>
      <family val="2"/>
    </font>
    <font>
      <b/>
      <sz val="16"/>
      <color theme="1"/>
      <name val="Franklin Gothic Book"/>
      <family val="2"/>
    </font>
    <font>
      <i/>
      <sz val="9"/>
      <color theme="1"/>
      <name val="Franklin Gothic Book"/>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4"/>
        <bgColor theme="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style="medium">
        <color theme="4"/>
      </top>
      <bottom style="thin">
        <color theme="4"/>
      </bottom>
      <diagonal/>
    </border>
    <border>
      <left/>
      <right style="hair">
        <color theme="6"/>
      </right>
      <top style="thin">
        <color theme="4"/>
      </top>
      <bottom style="medium">
        <color theme="4"/>
      </bottom>
      <diagonal/>
    </border>
    <border>
      <left/>
      <right style="hair">
        <color theme="6"/>
      </right>
      <top style="thin">
        <color theme="4"/>
      </top>
      <bottom/>
      <diagonal/>
    </border>
    <border>
      <left/>
      <right style="hair">
        <color theme="6"/>
      </right>
      <top/>
      <bottom style="medium">
        <color theme="4"/>
      </bottom>
      <diagonal/>
    </border>
    <border>
      <left/>
      <right style="hair">
        <color theme="6"/>
      </right>
      <top/>
      <bottom/>
      <diagonal/>
    </border>
    <border>
      <left/>
      <right/>
      <top style="medium">
        <color theme="4"/>
      </top>
      <bottom style="medium">
        <color theme="4"/>
      </bottom>
      <diagonal/>
    </border>
    <border>
      <left style="hair">
        <color theme="6"/>
      </left>
      <right style="hair">
        <color theme="6"/>
      </right>
      <top/>
      <bottom style="hair">
        <color theme="6"/>
      </bottom>
      <diagonal/>
    </border>
    <border>
      <left/>
      <right style="hair">
        <color theme="6"/>
      </right>
      <top/>
      <bottom style="hair">
        <color theme="6"/>
      </bottom>
      <diagonal/>
    </border>
    <border>
      <left style="hair">
        <color theme="6"/>
      </left>
      <right style="hair">
        <color theme="6"/>
      </right>
      <top style="medium">
        <color theme="4"/>
      </top>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style="medium">
        <color theme="4"/>
      </left>
      <right/>
      <top/>
      <bottom/>
      <diagonal/>
    </border>
    <border>
      <left style="medium">
        <color theme="4"/>
      </left>
      <right/>
      <top style="medium">
        <color theme="4"/>
      </top>
      <bottom style="medium">
        <color theme="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right style="thin">
        <color theme="7"/>
      </right>
      <top/>
      <bottom/>
      <diagonal/>
    </border>
    <border>
      <left style="thin">
        <color theme="7"/>
      </left>
      <right style="thin">
        <color theme="7"/>
      </right>
      <top/>
      <bottom/>
      <diagonal/>
    </border>
    <border>
      <left/>
      <right style="thin">
        <color theme="7"/>
      </right>
      <top style="thin">
        <color theme="4" tint="0.39997558519241921"/>
      </top>
      <bottom style="thin">
        <color theme="4" tint="0.39997558519241921"/>
      </bottom>
      <diagonal/>
    </border>
    <border>
      <left style="thin">
        <color theme="7"/>
      </left>
      <right/>
      <top/>
      <bottom/>
      <diagonal/>
    </border>
    <border>
      <left/>
      <right style="medium">
        <color theme="4"/>
      </right>
      <top style="medium">
        <color theme="4"/>
      </top>
      <bottom style="medium">
        <color theme="4"/>
      </bottom>
      <diagonal/>
    </border>
    <border>
      <left/>
      <right/>
      <top style="medium">
        <color theme="4"/>
      </top>
      <bottom style="hair">
        <color theme="6"/>
      </bottom>
      <diagonal/>
    </border>
    <border>
      <left style="hair">
        <color theme="6"/>
      </left>
      <right style="hair">
        <color theme="6"/>
      </right>
      <top style="medium">
        <color theme="4"/>
      </top>
      <bottom style="hair">
        <color theme="6"/>
      </bottom>
      <diagonal/>
    </border>
    <border>
      <left style="thin">
        <color theme="7"/>
      </left>
      <right style="thin">
        <color theme="7"/>
      </right>
      <top style="thin">
        <color theme="4" tint="0.39997558519241921"/>
      </top>
      <bottom/>
      <diagonal/>
    </border>
    <border>
      <left style="thin">
        <color theme="7"/>
      </left>
      <right style="thin">
        <color theme="7"/>
      </right>
      <top/>
      <bottom style="thin">
        <color theme="4" tint="0.39997558519241921"/>
      </bottom>
      <diagonal/>
    </border>
    <border>
      <left/>
      <right style="thin">
        <color theme="4"/>
      </right>
      <top style="medium">
        <color theme="4"/>
      </top>
      <bottom style="thin">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21">
    <xf numFmtId="0" fontId="0" fillId="0" borderId="0"/>
    <xf numFmtId="0" fontId="18" fillId="0" borderId="0" applyNumberFormat="0" applyFill="0" applyBorder="0" applyAlignment="0" applyProtection="0"/>
    <xf numFmtId="0" fontId="19" fillId="33"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 fillId="19"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6" borderId="0" applyNumberFormat="0" applyBorder="0" applyAlignment="0" applyProtection="0"/>
    <xf numFmtId="0" fontId="1" fillId="3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8" borderId="0" applyNumberFormat="0" applyBorder="0" applyAlignment="0" applyProtection="0"/>
    <xf numFmtId="0" fontId="17" fillId="12"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17" fillId="20"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17" fillId="2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3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5"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43" borderId="10" applyNumberFormat="0" applyFont="0" applyAlignment="0" applyProtection="0"/>
    <xf numFmtId="0" fontId="1" fillId="8" borderId="8" applyNumberFormat="0" applyFont="0" applyAlignment="0" applyProtection="0"/>
    <xf numFmtId="0" fontId="18" fillId="43" borderId="10" applyNumberFormat="0" applyFont="0" applyAlignment="0" applyProtection="0"/>
    <xf numFmtId="0" fontId="18" fillId="43" borderId="10" applyNumberFormat="0" applyFont="0" applyAlignment="0" applyProtection="0"/>
    <xf numFmtId="0" fontId="23" fillId="47" borderId="11" applyNumberFormat="0" applyAlignment="0" applyProtection="0"/>
    <xf numFmtId="0" fontId="11" fillId="6" borderId="4" applyNumberFormat="0" applyAlignment="0" applyProtection="0"/>
    <xf numFmtId="0" fontId="23" fillId="47" borderId="11" applyNumberFormat="0" applyAlignment="0" applyProtection="0"/>
    <xf numFmtId="0" fontId="23" fillId="47" borderId="11" applyNumberFormat="0" applyAlignment="0" applyProtection="0"/>
    <xf numFmtId="0" fontId="23" fillId="39" borderId="11" applyNumberFormat="0" applyAlignment="0" applyProtection="0"/>
    <xf numFmtId="0" fontId="23" fillId="39" borderId="11" applyNumberFormat="0" applyAlignment="0" applyProtection="0"/>
    <xf numFmtId="0" fontId="24" fillId="39" borderId="11" applyNumberFormat="0" applyAlignment="0" applyProtection="0"/>
    <xf numFmtId="0" fontId="24" fillId="39" borderId="11" applyNumberFormat="0" applyAlignment="0" applyProtection="0"/>
    <xf numFmtId="0" fontId="25" fillId="41" borderId="12" applyNumberFormat="0" applyAlignment="0" applyProtection="0"/>
    <xf numFmtId="0" fontId="25" fillId="41" borderId="12" applyNumberFormat="0" applyAlignment="0" applyProtection="0"/>
    <xf numFmtId="0" fontId="25" fillId="57" borderId="12" applyNumberFormat="0" applyAlignment="0" applyProtection="0"/>
    <xf numFmtId="0" fontId="25" fillId="57"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6" fillId="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8" borderId="11" applyNumberFormat="0" applyAlignment="0" applyProtection="0"/>
    <xf numFmtId="0" fontId="9" fillId="5" borderId="4" applyNumberFormat="0" applyAlignment="0" applyProtection="0"/>
    <xf numFmtId="0" fontId="31" fillId="38" borderId="11" applyNumberFormat="0" applyAlignment="0" applyProtection="0"/>
    <xf numFmtId="0" fontId="31" fillId="38"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7" borderId="12" applyNumberFormat="0" applyAlignment="0" applyProtection="0"/>
    <xf numFmtId="0" fontId="13" fillId="7" borderId="7" applyNumberFormat="0" applyAlignment="0" applyProtection="0"/>
    <xf numFmtId="0" fontId="25" fillId="57" borderId="12" applyNumberFormat="0" applyAlignment="0" applyProtection="0"/>
    <xf numFmtId="0" fontId="25" fillId="57" borderId="12" applyNumberFormat="0" applyAlignment="0" applyProtection="0"/>
    <xf numFmtId="0" fontId="32" fillId="0" borderId="0" applyNumberFormat="0" applyFill="0" applyBorder="0" applyAlignment="0" applyProtection="0"/>
    <xf numFmtId="0" fontId="33" fillId="0" borderId="18" applyNumberFormat="0" applyFill="0" applyAlignment="0" applyProtection="0"/>
    <xf numFmtId="0" fontId="33"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0" fillId="58" borderId="0" applyNumberFormat="0" applyBorder="0" applyAlignment="0" applyProtection="0"/>
    <xf numFmtId="0" fontId="17"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6" borderId="0" applyNumberFormat="0" applyBorder="0" applyAlignment="0" applyProtection="0"/>
    <xf numFmtId="0" fontId="17"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17" fillId="1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9" borderId="0" applyNumberFormat="0" applyBorder="0" applyAlignment="0" applyProtection="0"/>
    <xf numFmtId="0" fontId="17" fillId="2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17" fillId="2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4" fillId="42" borderId="0" applyNumberFormat="0" applyBorder="0" applyAlignment="0" applyProtection="0"/>
    <xf numFmtId="0" fontId="8"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5" fillId="0" borderId="0"/>
    <xf numFmtId="0" fontId="18" fillId="0" borderId="0"/>
    <xf numFmtId="0" fontId="35"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42" borderId="20" applyNumberFormat="0" applyFont="0" applyAlignment="0" applyProtection="0"/>
    <xf numFmtId="0" fontId="36" fillId="42" borderId="20" applyNumberFormat="0" applyFont="0" applyAlignment="0" applyProtection="0"/>
    <xf numFmtId="0" fontId="35" fillId="43" borderId="10" applyNumberFormat="0" applyFont="0" applyAlignment="0" applyProtection="0"/>
    <xf numFmtId="0" fontId="35" fillId="43" borderId="10" applyNumberFormat="0" applyFont="0" applyAlignment="0" applyProtection="0"/>
    <xf numFmtId="0" fontId="37" fillId="39" borderId="21" applyNumberFormat="0" applyAlignment="0" applyProtection="0"/>
    <xf numFmtId="0" fontId="37" fillId="39" borderId="21" applyNumberFormat="0" applyAlignment="0" applyProtection="0"/>
    <xf numFmtId="0" fontId="10" fillId="6" borderId="5" applyNumberFormat="0" applyAlignment="0" applyProtection="0"/>
    <xf numFmtId="0" fontId="37" fillId="47" borderId="21" applyNumberFormat="0" applyAlignment="0" applyProtection="0"/>
    <xf numFmtId="0" fontId="37" fillId="47" borderId="21" applyNumberFormat="0" applyAlignment="0" applyProtection="0"/>
    <xf numFmtId="0" fontId="38" fillId="0" borderId="22" applyNumberFormat="0" applyFill="0" applyAlignment="0" applyProtection="0"/>
    <xf numFmtId="0" fontId="3" fillId="0" borderId="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4" fillId="0" borderId="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5" fillId="0" borderId="3"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3" fillId="0" borderId="18" applyNumberFormat="0" applyFill="0" applyAlignment="0" applyProtection="0"/>
    <xf numFmtId="0" fontId="12" fillId="0" borderId="6"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16" fillId="0" borderId="9" applyNumberFormat="0" applyFill="0" applyAlignment="0" applyProtection="0"/>
    <xf numFmtId="0" fontId="43" fillId="0" borderId="26" applyNumberFormat="0" applyFill="0" applyAlignment="0" applyProtection="0"/>
    <xf numFmtId="0" fontId="43" fillId="0" borderId="26" applyNumberFormat="0" applyFill="0" applyAlignment="0" applyProtection="0"/>
    <xf numFmtId="0" fontId="22" fillId="34" borderId="0" applyNumberFormat="0" applyBorder="0" applyAlignment="0" applyProtection="0"/>
    <xf numFmtId="0" fontId="7" fillId="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0" fillId="5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44" fillId="0" borderId="0"/>
    <xf numFmtId="0" fontId="11" fillId="6" borderId="4"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7" fontId="1" fillId="0" borderId="0" applyFon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6" fillId="61" borderId="41">
      <alignment horizontal="center" vertical="center"/>
    </xf>
    <xf numFmtId="0" fontId="6" fillId="2" borderId="0" applyNumberFormat="0" applyBorder="0" applyAlignment="0" applyProtection="0"/>
    <xf numFmtId="0" fontId="47" fillId="62" borderId="0" applyNumberFormat="0" applyBorder="0">
      <alignment vertical="top"/>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48" fillId="63" borderId="42" applyFont="0" applyBorder="0">
      <alignment horizontal="center" wrapText="1"/>
    </xf>
    <xf numFmtId="164" fontId="18" fillId="0" borderId="0" applyFont="0" applyFill="0" applyBorder="0" applyAlignment="0" applyProtection="0"/>
    <xf numFmtId="164" fontId="1" fillId="0" borderId="0" applyFont="0" applyFill="0" applyBorder="0" applyAlignment="0" applyProtection="0"/>
    <xf numFmtId="0" fontId="12" fillId="0" borderId="6" applyNumberFormat="0" applyFill="0" applyAlignment="0" applyProtection="0"/>
    <xf numFmtId="0" fontId="49" fillId="0" borderId="0" applyNumberFormat="0" applyBorder="0" applyAlignment="0"/>
    <xf numFmtId="0" fontId="18" fillId="0" borderId="0"/>
    <xf numFmtId="0" fontId="49" fillId="0" borderId="0" applyNumberFormat="0" applyBorder="0" applyAlignment="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49" fillId="0" borderId="0" applyNumberFormat="0" applyBorder="0" applyAlignment="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18" fillId="0" borderId="0"/>
    <xf numFmtId="0" fontId="18" fillId="0" borderId="0"/>
    <xf numFmtId="0" fontId="18" fillId="8" borderId="8" applyNumberFormat="0" applyFont="0" applyAlignment="0" applyProtection="0"/>
    <xf numFmtId="0" fontId="18" fillId="42" borderId="20" applyNumberFormat="0" applyFont="0" applyAlignment="0" applyProtection="0"/>
    <xf numFmtId="9" fontId="1" fillId="0" borderId="0" applyFont="0" applyFill="0" applyBorder="0" applyAlignment="0" applyProtection="0"/>
    <xf numFmtId="9" fontId="49" fillId="0" borderId="0" applyFont="0" applyFill="0" applyBorder="0" applyAlignment="0" applyProtection="0"/>
    <xf numFmtId="0" fontId="18" fillId="64" borderId="43" applyNumberFormat="0">
      <alignment vertical="top" wrapText="1"/>
    </xf>
    <xf numFmtId="0" fontId="18" fillId="64" borderId="43" applyNumberFormat="0">
      <alignment vertical="top" wrapText="1"/>
    </xf>
    <xf numFmtId="3" fontId="47" fillId="0" borderId="44"/>
    <xf numFmtId="0" fontId="2"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5" fillId="0" borderId="0"/>
    <xf numFmtId="0" fontId="48" fillId="63" borderId="42" applyFont="0" applyBorder="0">
      <alignment horizontal="center" wrapText="1"/>
    </xf>
    <xf numFmtId="3" fontId="47" fillId="0" borderId="44"/>
    <xf numFmtId="0" fontId="19" fillId="0" borderId="0" applyNumberFormat="0" applyFill="0" applyBorder="0" applyProtection="0"/>
  </cellStyleXfs>
  <cellXfs count="121">
    <xf numFmtId="0" fontId="0" fillId="0" borderId="0" xfId="0"/>
    <xf numFmtId="0" fontId="51" fillId="0" borderId="0" xfId="0" applyFont="1"/>
    <xf numFmtId="0" fontId="52" fillId="0" borderId="0" xfId="0" applyFont="1"/>
    <xf numFmtId="14" fontId="52" fillId="0" borderId="0" xfId="0" applyNumberFormat="1" applyFont="1"/>
    <xf numFmtId="169" fontId="52" fillId="0" borderId="0" xfId="0" applyNumberFormat="1" applyFont="1"/>
    <xf numFmtId="2" fontId="52" fillId="0" borderId="0" xfId="0" applyNumberFormat="1" applyFont="1"/>
    <xf numFmtId="0" fontId="51" fillId="60" borderId="0" xfId="0" applyFont="1" applyFill="1"/>
    <xf numFmtId="14" fontId="52" fillId="0" borderId="0" xfId="0" applyNumberFormat="1" applyFont="1" applyFill="1"/>
    <xf numFmtId="2" fontId="52" fillId="0" borderId="0" xfId="0" applyNumberFormat="1" applyFont="1" applyFill="1"/>
    <xf numFmtId="0" fontId="52" fillId="60" borderId="0" xfId="0" applyFont="1" applyFill="1"/>
    <xf numFmtId="2" fontId="52" fillId="60" borderId="0" xfId="0" applyNumberFormat="1" applyFont="1" applyFill="1"/>
    <xf numFmtId="14" fontId="52" fillId="60" borderId="0" xfId="0" applyNumberFormat="1" applyFont="1" applyFill="1"/>
    <xf numFmtId="0" fontId="52" fillId="60" borderId="0" xfId="0" applyFont="1" applyFill="1" applyAlignment="1">
      <alignment horizontal="left" vertical="top" wrapText="1"/>
    </xf>
    <xf numFmtId="0" fontId="52" fillId="60" borderId="0" xfId="0" applyFont="1" applyFill="1" applyAlignment="1">
      <alignment vertical="top"/>
    </xf>
    <xf numFmtId="0" fontId="55" fillId="60" borderId="0" xfId="340" applyFont="1" applyFill="1" applyAlignment="1">
      <alignment horizontal="right"/>
    </xf>
    <xf numFmtId="0" fontId="52" fillId="60" borderId="0" xfId="0" applyFont="1" applyFill="1" applyBorder="1" applyAlignment="1">
      <alignment vertical="top" wrapText="1"/>
    </xf>
    <xf numFmtId="0" fontId="52" fillId="60" borderId="0" xfId="0" applyFont="1" applyFill="1" applyAlignment="1">
      <alignment wrapText="1"/>
    </xf>
    <xf numFmtId="0" fontId="52" fillId="60" borderId="0" xfId="0" applyFont="1" applyFill="1" applyAlignment="1">
      <alignment horizontal="left"/>
    </xf>
    <xf numFmtId="0" fontId="52" fillId="60" borderId="0" xfId="0" applyFont="1" applyFill="1" applyBorder="1"/>
    <xf numFmtId="0" fontId="53" fillId="60" borderId="0" xfId="0" applyFont="1" applyFill="1" applyBorder="1"/>
    <xf numFmtId="0" fontId="56" fillId="60" borderId="0" xfId="0" applyFont="1" applyFill="1" applyBorder="1" applyAlignment="1">
      <alignment vertical="center"/>
    </xf>
    <xf numFmtId="0" fontId="52" fillId="0" borderId="0" xfId="0" applyFont="1" applyFill="1" applyBorder="1"/>
    <xf numFmtId="0" fontId="59" fillId="65" borderId="0" xfId="0" applyFont="1" applyFill="1" applyBorder="1"/>
    <xf numFmtId="0" fontId="52" fillId="0" borderId="0" xfId="0" applyFont="1" applyFill="1" applyBorder="1" applyAlignment="1">
      <alignment horizontal="right"/>
    </xf>
    <xf numFmtId="0" fontId="52" fillId="0" borderId="0" xfId="0" applyFont="1" applyFill="1"/>
    <xf numFmtId="2" fontId="52" fillId="0" borderId="0" xfId="0" applyNumberFormat="1" applyFont="1" applyFill="1" applyAlignment="1">
      <alignment vertical="center"/>
    </xf>
    <xf numFmtId="0" fontId="52" fillId="0" borderId="0" xfId="0" applyFont="1" applyFill="1" applyAlignment="1">
      <alignment vertical="center"/>
    </xf>
    <xf numFmtId="0" fontId="52" fillId="60" borderId="0" xfId="0" applyFont="1" applyFill="1" applyAlignment="1">
      <alignment horizontal="center"/>
    </xf>
    <xf numFmtId="0" fontId="56" fillId="60" borderId="0" xfId="0" applyFont="1" applyFill="1" applyAlignment="1">
      <alignment horizontal="center"/>
    </xf>
    <xf numFmtId="0" fontId="52" fillId="60" borderId="0" xfId="0" applyFont="1" applyFill="1" applyAlignment="1">
      <alignment horizontal="right"/>
    </xf>
    <xf numFmtId="168" fontId="52" fillId="60" borderId="0" xfId="0" applyNumberFormat="1" applyFont="1" applyFill="1" applyAlignment="1">
      <alignment horizontal="right"/>
    </xf>
    <xf numFmtId="0" fontId="53" fillId="65" borderId="58" xfId="0" applyFont="1" applyFill="1" applyBorder="1"/>
    <xf numFmtId="14" fontId="52" fillId="60" borderId="0" xfId="0" applyNumberFormat="1" applyFont="1" applyFill="1" applyAlignment="1">
      <alignment horizontal="left" vertical="top" wrapText="1"/>
    </xf>
    <xf numFmtId="14" fontId="52" fillId="60" borderId="0" xfId="0" applyNumberFormat="1" applyFont="1" applyFill="1" applyAlignment="1">
      <alignment vertical="top"/>
    </xf>
    <xf numFmtId="14" fontId="52" fillId="65" borderId="0" xfId="0" applyNumberFormat="1" applyFont="1" applyFill="1"/>
    <xf numFmtId="0" fontId="53" fillId="65" borderId="51" xfId="0" applyFont="1" applyFill="1" applyBorder="1" applyAlignment="1">
      <alignment horizontal="center"/>
    </xf>
    <xf numFmtId="0" fontId="52" fillId="0" borderId="51" xfId="0" applyFont="1" applyBorder="1"/>
    <xf numFmtId="0" fontId="52" fillId="65" borderId="48" xfId="0" applyFont="1" applyFill="1" applyBorder="1"/>
    <xf numFmtId="0" fontId="53" fillId="66" borderId="56" xfId="0" applyFont="1" applyFill="1" applyBorder="1" applyAlignment="1">
      <alignment horizontal="right"/>
    </xf>
    <xf numFmtId="0" fontId="52" fillId="60" borderId="51" xfId="0" applyFont="1" applyFill="1" applyBorder="1"/>
    <xf numFmtId="0" fontId="52" fillId="0" borderId="0" xfId="0" applyFont="1" applyAlignment="1">
      <alignment horizontal="left"/>
    </xf>
    <xf numFmtId="0" fontId="52" fillId="0" borderId="49" xfId="0" applyFont="1" applyBorder="1" applyAlignment="1">
      <alignment horizontal="left"/>
    </xf>
    <xf numFmtId="0" fontId="52" fillId="0" borderId="55" xfId="0" applyFont="1" applyBorder="1" applyAlignment="1">
      <alignment horizontal="center"/>
    </xf>
    <xf numFmtId="0" fontId="52" fillId="0" borderId="51" xfId="0" applyFont="1" applyBorder="1" applyAlignment="1">
      <alignment horizontal="left"/>
    </xf>
    <xf numFmtId="2" fontId="52" fillId="0" borderId="0" xfId="0" applyNumberFormat="1" applyFont="1" applyFill="1" applyAlignment="1">
      <alignment horizontal="right"/>
    </xf>
    <xf numFmtId="168" fontId="52" fillId="0" borderId="0" xfId="0" applyNumberFormat="1" applyFont="1"/>
    <xf numFmtId="0" fontId="52" fillId="60" borderId="0" xfId="0" applyFont="1" applyFill="1" applyBorder="1" applyAlignment="1">
      <alignment vertical="center" wrapText="1"/>
    </xf>
    <xf numFmtId="0" fontId="52" fillId="60" borderId="0" xfId="0" applyFont="1" applyFill="1" applyAlignment="1">
      <alignment vertical="top" wrapText="1"/>
    </xf>
    <xf numFmtId="0" fontId="52" fillId="65" borderId="0" xfId="0" applyFont="1" applyFill="1"/>
    <xf numFmtId="0" fontId="52" fillId="0" borderId="51" xfId="0" applyFont="1" applyFill="1" applyBorder="1"/>
    <xf numFmtId="166" fontId="52" fillId="60" borderId="0" xfId="0" applyNumberFormat="1" applyFont="1" applyFill="1"/>
    <xf numFmtId="0" fontId="52" fillId="60" borderId="0" xfId="0" applyFont="1" applyFill="1" applyBorder="1" applyAlignment="1">
      <alignment wrapText="1"/>
    </xf>
    <xf numFmtId="0" fontId="52" fillId="60" borderId="0" xfId="0" applyFont="1" applyFill="1" applyAlignment="1"/>
    <xf numFmtId="0" fontId="52" fillId="60" borderId="0" xfId="0" applyFont="1" applyFill="1" applyAlignment="1">
      <alignment vertical="center"/>
    </xf>
    <xf numFmtId="0" fontId="53" fillId="66" borderId="50" xfId="0" applyFont="1" applyFill="1" applyBorder="1" applyAlignment="1">
      <alignment horizontal="center"/>
    </xf>
    <xf numFmtId="0" fontId="53" fillId="66" borderId="51" xfId="0" applyFont="1" applyFill="1" applyBorder="1" applyAlignment="1"/>
    <xf numFmtId="0" fontId="53" fillId="66" borderId="0" xfId="0" applyFont="1" applyFill="1" applyBorder="1" applyAlignment="1"/>
    <xf numFmtId="0" fontId="53" fillId="65" borderId="0" xfId="0" applyFont="1" applyFill="1" applyBorder="1" applyAlignment="1"/>
    <xf numFmtId="0" fontId="53" fillId="65" borderId="48" xfId="0" applyFont="1" applyFill="1" applyBorder="1" applyAlignment="1"/>
    <xf numFmtId="0" fontId="53" fillId="66" borderId="50" xfId="0" applyFont="1" applyFill="1" applyBorder="1"/>
    <xf numFmtId="0" fontId="52" fillId="0" borderId="48" xfId="0" applyFont="1" applyBorder="1" applyAlignment="1">
      <alignment horizontal="center"/>
    </xf>
    <xf numFmtId="0" fontId="52" fillId="0" borderId="49" xfId="0" applyFont="1" applyBorder="1"/>
    <xf numFmtId="2" fontId="52" fillId="0" borderId="0" xfId="0" applyNumberFormat="1" applyFont="1" applyAlignment="1">
      <alignment horizontal="right"/>
    </xf>
    <xf numFmtId="0" fontId="53" fillId="65" borderId="49" xfId="0" applyFont="1" applyFill="1" applyBorder="1"/>
    <xf numFmtId="0" fontId="53" fillId="65" borderId="59" xfId="0" applyFont="1" applyFill="1" applyBorder="1"/>
    <xf numFmtId="0" fontId="51" fillId="60" borderId="0" xfId="0" applyFont="1" applyFill="1" applyBorder="1"/>
    <xf numFmtId="0" fontId="53" fillId="60" borderId="0" xfId="0" applyFont="1" applyFill="1" applyAlignment="1"/>
    <xf numFmtId="0" fontId="53" fillId="60" borderId="0" xfId="0" applyFont="1" applyFill="1" applyBorder="1" applyAlignment="1"/>
    <xf numFmtId="168" fontId="52" fillId="0" borderId="0" xfId="0" applyNumberFormat="1" applyFont="1" applyFill="1"/>
    <xf numFmtId="0" fontId="51" fillId="60" borderId="39" xfId="0" applyFont="1" applyFill="1" applyBorder="1"/>
    <xf numFmtId="0" fontId="51" fillId="60" borderId="38" xfId="0" applyFont="1" applyFill="1" applyBorder="1"/>
    <xf numFmtId="0" fontId="51" fillId="60" borderId="29" xfId="0" applyFont="1" applyFill="1" applyBorder="1" applyAlignment="1">
      <alignment vertical="center"/>
    </xf>
    <xf numFmtId="0" fontId="61" fillId="60" borderId="31" xfId="340" applyFont="1" applyFill="1" applyBorder="1" applyAlignment="1">
      <alignment vertical="center"/>
    </xf>
    <xf numFmtId="0" fontId="51" fillId="60" borderId="30" xfId="0" applyFont="1" applyFill="1" applyBorder="1" applyAlignment="1">
      <alignment vertical="center"/>
    </xf>
    <xf numFmtId="0" fontId="61" fillId="60" borderId="36" xfId="340" applyFont="1" applyFill="1" applyBorder="1" applyAlignment="1">
      <alignment vertical="center"/>
    </xf>
    <xf numFmtId="0" fontId="51" fillId="60" borderId="28" xfId="0" applyFont="1" applyFill="1" applyBorder="1" applyAlignment="1">
      <alignment vertical="center"/>
    </xf>
    <xf numFmtId="0" fontId="61" fillId="60" borderId="29" xfId="340" applyFont="1" applyFill="1" applyBorder="1" applyAlignment="1">
      <alignment vertical="center"/>
    </xf>
    <xf numFmtId="0" fontId="61" fillId="60" borderId="37" xfId="340" applyFont="1" applyFill="1" applyBorder="1" applyAlignment="1">
      <alignment vertical="center"/>
    </xf>
    <xf numFmtId="0" fontId="62" fillId="60" borderId="29" xfId="340" applyFont="1" applyFill="1" applyBorder="1" applyAlignment="1">
      <alignment vertical="center"/>
    </xf>
    <xf numFmtId="0" fontId="51" fillId="60" borderId="31" xfId="0" applyFont="1" applyFill="1" applyBorder="1" applyAlignment="1">
      <alignment vertical="center"/>
    </xf>
    <xf numFmtId="0" fontId="51" fillId="60" borderId="36" xfId="0" applyFont="1" applyFill="1" applyBorder="1" applyAlignment="1">
      <alignment vertical="center"/>
    </xf>
    <xf numFmtId="0" fontId="51" fillId="60" borderId="0" xfId="0" applyFont="1" applyFill="1" applyAlignment="1">
      <alignment vertical="center"/>
    </xf>
    <xf numFmtId="0" fontId="62" fillId="60" borderId="35" xfId="340" applyFont="1" applyFill="1" applyBorder="1" applyAlignment="1">
      <alignment vertical="center"/>
    </xf>
    <xf numFmtId="0" fontId="62" fillId="60" borderId="31" xfId="340" applyFont="1" applyFill="1" applyBorder="1" applyAlignment="1">
      <alignment vertical="center"/>
    </xf>
    <xf numFmtId="0" fontId="51" fillId="60" borderId="34" xfId="0" applyFont="1" applyFill="1" applyBorder="1" applyAlignment="1">
      <alignment vertical="center"/>
    </xf>
    <xf numFmtId="0" fontId="61" fillId="0" borderId="33" xfId="340" applyFont="1" applyFill="1" applyBorder="1" applyAlignment="1">
      <alignment vertical="center"/>
    </xf>
    <xf numFmtId="0" fontId="51" fillId="60" borderId="53" xfId="0" applyFont="1" applyFill="1" applyBorder="1" applyAlignment="1">
      <alignment vertical="center"/>
    </xf>
    <xf numFmtId="0" fontId="61" fillId="60" borderId="54" xfId="340" applyFont="1" applyFill="1" applyBorder="1" applyAlignment="1">
      <alignment vertical="center"/>
    </xf>
    <xf numFmtId="0" fontId="63" fillId="0" borderId="0" xfId="0" applyFont="1" applyAlignment="1">
      <alignment wrapText="1"/>
    </xf>
    <xf numFmtId="0" fontId="51" fillId="0" borderId="0" xfId="0" applyFont="1" applyAlignment="1">
      <alignment wrapText="1"/>
    </xf>
    <xf numFmtId="0" fontId="54" fillId="0" borderId="0" xfId="0" applyFont="1" applyAlignment="1">
      <alignment wrapText="1"/>
    </xf>
    <xf numFmtId="0" fontId="57" fillId="0" borderId="0" xfId="0" applyFont="1" applyAlignment="1">
      <alignment vertical="center" wrapText="1"/>
    </xf>
    <xf numFmtId="0" fontId="57" fillId="0" borderId="0" xfId="0" applyFont="1" applyAlignment="1">
      <alignment wrapText="1"/>
    </xf>
    <xf numFmtId="0" fontId="60" fillId="60" borderId="32" xfId="0" applyFont="1" applyFill="1" applyBorder="1" applyAlignment="1">
      <alignment horizontal="center" vertical="center"/>
    </xf>
    <xf numFmtId="0" fontId="60" fillId="60" borderId="52" xfId="0" applyFont="1" applyFill="1" applyBorder="1" applyAlignment="1">
      <alignment horizontal="center" vertical="center"/>
    </xf>
    <xf numFmtId="0" fontId="51" fillId="60" borderId="47" xfId="0" applyFont="1" applyFill="1" applyBorder="1" applyAlignment="1">
      <alignment horizontal="center"/>
    </xf>
    <xf numFmtId="0" fontId="51" fillId="60" borderId="30" xfId="0" applyFont="1" applyFill="1" applyBorder="1" applyAlignment="1">
      <alignment horizontal="center"/>
    </xf>
    <xf numFmtId="0" fontId="58" fillId="0" borderId="27" xfId="0" applyFont="1" applyFill="1" applyBorder="1" applyAlignment="1">
      <alignment horizontal="center" vertical="center"/>
    </xf>
    <xf numFmtId="0" fontId="58" fillId="0" borderId="57" xfId="0" applyFont="1" applyFill="1" applyBorder="1" applyAlignment="1">
      <alignment horizontal="center" vertical="center"/>
    </xf>
    <xf numFmtId="0" fontId="53" fillId="65" borderId="0" xfId="0" applyFont="1" applyFill="1" applyAlignment="1">
      <alignment horizontal="center"/>
    </xf>
    <xf numFmtId="0" fontId="54" fillId="60" borderId="40" xfId="0" applyFont="1" applyFill="1" applyBorder="1" applyAlignment="1">
      <alignment horizontal="center" vertical="center"/>
    </xf>
    <xf numFmtId="0" fontId="54" fillId="60" borderId="32" xfId="0" applyFont="1" applyFill="1" applyBorder="1" applyAlignment="1">
      <alignment horizontal="center" vertical="center"/>
    </xf>
    <xf numFmtId="0" fontId="52" fillId="60" borderId="0" xfId="0" applyFont="1" applyFill="1" applyAlignment="1">
      <alignment horizontal="left"/>
    </xf>
    <xf numFmtId="0" fontId="52" fillId="60" borderId="45" xfId="0" applyFont="1" applyFill="1" applyBorder="1" applyAlignment="1">
      <alignment horizontal="left" vertical="top" wrapText="1"/>
    </xf>
    <xf numFmtId="0" fontId="52" fillId="60" borderId="0" xfId="0" applyFont="1" applyFill="1" applyBorder="1" applyAlignment="1">
      <alignment horizontal="left" vertical="top" wrapText="1"/>
    </xf>
    <xf numFmtId="0" fontId="52" fillId="60" borderId="0" xfId="0" applyFont="1" applyFill="1" applyAlignment="1">
      <alignment horizontal="left" vertical="center"/>
    </xf>
    <xf numFmtId="0" fontId="54" fillId="60" borderId="46" xfId="0" applyFont="1" applyFill="1" applyBorder="1" applyAlignment="1">
      <alignment horizontal="center" vertical="center"/>
    </xf>
    <xf numFmtId="0" fontId="54" fillId="60" borderId="47" xfId="0" applyFont="1" applyFill="1" applyBorder="1" applyAlignment="1">
      <alignment horizontal="center" vertical="center"/>
    </xf>
    <xf numFmtId="0" fontId="52" fillId="60" borderId="45" xfId="0" applyFont="1" applyFill="1" applyBorder="1" applyAlignment="1">
      <alignment horizontal="left" vertical="center" wrapText="1"/>
    </xf>
    <xf numFmtId="0" fontId="53" fillId="60" borderId="0" xfId="0" applyFont="1" applyFill="1" applyAlignment="1">
      <alignment horizontal="center"/>
    </xf>
    <xf numFmtId="0" fontId="53" fillId="65" borderId="0" xfId="0" applyFont="1" applyFill="1" applyBorder="1" applyAlignment="1">
      <alignment horizontal="center"/>
    </xf>
    <xf numFmtId="0" fontId="53" fillId="65" borderId="48" xfId="0" applyFont="1" applyFill="1" applyBorder="1" applyAlignment="1">
      <alignment horizontal="center"/>
    </xf>
    <xf numFmtId="0" fontId="53" fillId="60" borderId="51" xfId="0" applyFont="1" applyFill="1" applyBorder="1" applyAlignment="1">
      <alignment horizontal="center"/>
    </xf>
    <xf numFmtId="0" fontId="53" fillId="60" borderId="0" xfId="0" applyFont="1" applyFill="1" applyBorder="1" applyAlignment="1">
      <alignment horizontal="center"/>
    </xf>
    <xf numFmtId="0" fontId="53" fillId="65" borderId="51" xfId="0" applyFont="1" applyFill="1" applyBorder="1" applyAlignment="1">
      <alignment horizontal="center"/>
    </xf>
    <xf numFmtId="0" fontId="52" fillId="60" borderId="0" xfId="0" applyFont="1" applyFill="1" applyAlignment="1">
      <alignment horizontal="left" vertical="top" wrapText="1"/>
    </xf>
    <xf numFmtId="0" fontId="52" fillId="0" borderId="0" xfId="0" applyFont="1" applyFill="1" applyAlignment="1">
      <alignment horizontal="left" vertical="top" wrapText="1"/>
    </xf>
    <xf numFmtId="0" fontId="52" fillId="60" borderId="0" xfId="0" applyFont="1" applyFill="1" applyAlignment="1">
      <alignment horizontal="left" wrapText="1"/>
    </xf>
    <xf numFmtId="0" fontId="52" fillId="60" borderId="0" xfId="0" applyFont="1" applyFill="1" applyBorder="1" applyAlignment="1">
      <alignment horizontal="left" vertical="center" wrapText="1"/>
    </xf>
    <xf numFmtId="0" fontId="52" fillId="60" borderId="0" xfId="0" applyFont="1" applyFill="1" applyAlignment="1">
      <alignment horizontal="center"/>
    </xf>
    <xf numFmtId="0" fontId="52" fillId="60" borderId="0" xfId="0" applyFont="1" applyFill="1" applyAlignment="1">
      <alignment horizontal="left" vertical="center" wrapText="1"/>
    </xf>
  </cellXfs>
  <cellStyles count="421">
    <cellStyle name="20 % - Markeringsfarve1 2" xfId="2"/>
    <cellStyle name="20 % - Markeringsfarve1 2 2" xfId="3"/>
    <cellStyle name="20 % - Markeringsfarve1 3" xfId="4"/>
    <cellStyle name="20 % - Markeringsfarve1 4" xfId="5"/>
    <cellStyle name="20 % - Markeringsfarve2 2" xfId="6"/>
    <cellStyle name="20 % - Markeringsfarve2 2 2" xfId="7"/>
    <cellStyle name="20 % - Markeringsfarve2 3" xfId="8"/>
    <cellStyle name="20 % - Markeringsfarve2 4" xfId="9"/>
    <cellStyle name="20 % - Markeringsfarve3 2" xfId="10"/>
    <cellStyle name="20 % - Markeringsfarve3 2 2" xfId="11"/>
    <cellStyle name="20 % - Markeringsfarve3 3" xfId="12"/>
    <cellStyle name="20 % - Markeringsfarve3 4" xfId="13"/>
    <cellStyle name="20 % - Markeringsfarve4 2" xfId="14"/>
    <cellStyle name="20 % - Markeringsfarve4 2 2" xfId="15"/>
    <cellStyle name="20 % - Markeringsfarve4 3" xfId="16"/>
    <cellStyle name="20 % - Markeringsfarve4 4" xfId="17"/>
    <cellStyle name="20 % - Markeringsfarve5 2" xfId="18"/>
    <cellStyle name="20 % - Markeringsfarve5 2 2" xfId="19"/>
    <cellStyle name="20 % - Markeringsfarve5 3" xfId="20"/>
    <cellStyle name="20 % - Markeringsfarve5 4" xfId="21"/>
    <cellStyle name="20 % - Markeringsfarve6 2" xfId="22"/>
    <cellStyle name="20 % - Markeringsfarve6 2 2" xfId="23"/>
    <cellStyle name="20 % - Markeringsfarve6 3" xfId="24"/>
    <cellStyle name="20 % - Markeringsfarve6 4" xfId="25"/>
    <cellStyle name="20% - Accent1" xfId="26"/>
    <cellStyle name="20% - Accent1 2" xfId="27"/>
    <cellStyle name="20% - Accent1 3" xfId="28"/>
    <cellStyle name="20% - Accent1 4" xfId="29"/>
    <cellStyle name="20% - Accent1 5" xfId="341"/>
    <cellStyle name="20% - Accent2" xfId="30"/>
    <cellStyle name="20% - Accent2 2" xfId="31"/>
    <cellStyle name="20% - Accent2 3" xfId="32"/>
    <cellStyle name="20% - Accent2 4" xfId="33"/>
    <cellStyle name="20% - Accent2 5" xfId="342"/>
    <cellStyle name="20% - Accent3" xfId="34"/>
    <cellStyle name="20% - Accent3 2" xfId="35"/>
    <cellStyle name="20% - Accent3 3" xfId="36"/>
    <cellStyle name="20% - Accent3 4" xfId="37"/>
    <cellStyle name="20% - Accent3 5" xfId="343"/>
    <cellStyle name="20% - Accent4" xfId="38"/>
    <cellStyle name="20% - Accent4 2" xfId="39"/>
    <cellStyle name="20% - Accent4 3" xfId="40"/>
    <cellStyle name="20% - Accent4 4" xfId="41"/>
    <cellStyle name="20% - Accent4 5" xfId="344"/>
    <cellStyle name="20% - Accent5" xfId="42"/>
    <cellStyle name="20% - Accent5 2" xfId="43"/>
    <cellStyle name="20% - Accent5 3" xfId="44"/>
    <cellStyle name="20% - Accent5 4" xfId="45"/>
    <cellStyle name="20% - Accent5 5" xfId="345"/>
    <cellStyle name="20% - Accent6" xfId="46"/>
    <cellStyle name="20% - Accent6 2" xfId="47"/>
    <cellStyle name="20% - Accent6 3" xfId="48"/>
    <cellStyle name="20% - Accent6 4" xfId="49"/>
    <cellStyle name="20% - Accent6 5" xfId="346"/>
    <cellStyle name="40 % - Markeringsfarve1 2" xfId="50"/>
    <cellStyle name="40 % - Markeringsfarve1 2 2" xfId="51"/>
    <cellStyle name="40 % - Markeringsfarve1 3" xfId="52"/>
    <cellStyle name="40 % - Markeringsfarve1 4" xfId="53"/>
    <cellStyle name="40 % - Markeringsfarve2 2" xfId="54"/>
    <cellStyle name="40 % - Markeringsfarve2 2 2" xfId="55"/>
    <cellStyle name="40 % - Markeringsfarve2 3" xfId="56"/>
    <cellStyle name="40 % - Markeringsfarve2 4" xfId="57"/>
    <cellStyle name="40 % - Markeringsfarve3 2" xfId="58"/>
    <cellStyle name="40 % - Markeringsfarve3 2 2" xfId="59"/>
    <cellStyle name="40 % - Markeringsfarve3 3" xfId="60"/>
    <cellStyle name="40 % - Markeringsfarve3 4" xfId="61"/>
    <cellStyle name="40 % - Markeringsfarve4 2" xfId="62"/>
    <cellStyle name="40 % - Markeringsfarve4 2 2" xfId="63"/>
    <cellStyle name="40 % - Markeringsfarve4 3" xfId="64"/>
    <cellStyle name="40 % - Markeringsfarve4 4" xfId="65"/>
    <cellStyle name="40 % - Markeringsfarve5 2" xfId="66"/>
    <cellStyle name="40 % - Markeringsfarve5 2 2" xfId="67"/>
    <cellStyle name="40 % - Markeringsfarve5 3" xfId="68"/>
    <cellStyle name="40 % - Markeringsfarve5 4" xfId="69"/>
    <cellStyle name="40 % - Markeringsfarve6 2" xfId="70"/>
    <cellStyle name="40 % - Markeringsfarve6 2 2" xfId="71"/>
    <cellStyle name="40 % - Markeringsfarve6 3" xfId="72"/>
    <cellStyle name="40 % - Markeringsfarve6 4" xfId="73"/>
    <cellStyle name="40% - Accent1" xfId="74"/>
    <cellStyle name="40% - Accent1 2" xfId="75"/>
    <cellStyle name="40% - Accent1 3" xfId="76"/>
    <cellStyle name="40% - Accent1 4" xfId="77"/>
    <cellStyle name="40% - Accent1 5" xfId="347"/>
    <cellStyle name="40% - Accent2" xfId="78"/>
    <cellStyle name="40% - Accent2 2" xfId="79"/>
    <cellStyle name="40% - Accent2 3" xfId="80"/>
    <cellStyle name="40% - Accent2 4" xfId="81"/>
    <cellStyle name="40% - Accent2 5" xfId="348"/>
    <cellStyle name="40% - Accent3" xfId="82"/>
    <cellStyle name="40% - Accent3 2" xfId="83"/>
    <cellStyle name="40% - Accent3 3" xfId="84"/>
    <cellStyle name="40% - Accent3 4" xfId="85"/>
    <cellStyle name="40% - Accent3 5" xfId="349"/>
    <cellStyle name="40% - Accent4" xfId="86"/>
    <cellStyle name="40% - Accent4 2" xfId="87"/>
    <cellStyle name="40% - Accent4 3" xfId="88"/>
    <cellStyle name="40% - Accent4 4" xfId="89"/>
    <cellStyle name="40% - Accent4 5" xfId="350"/>
    <cellStyle name="40% - Accent5" xfId="90"/>
    <cellStyle name="40% - Accent5 2" xfId="91"/>
    <cellStyle name="40% - Accent5 3" xfId="92"/>
    <cellStyle name="40% - Accent5 4" xfId="93"/>
    <cellStyle name="40% - Accent5 5" xfId="351"/>
    <cellStyle name="40% - Accent6" xfId="94"/>
    <cellStyle name="40% - Accent6 2" xfId="95"/>
    <cellStyle name="40% - Accent6 3" xfId="96"/>
    <cellStyle name="40% - Accent6 4" xfId="97"/>
    <cellStyle name="40% - Accent6 5" xfId="352"/>
    <cellStyle name="60 % - Markeringsfarve1 2" xfId="98"/>
    <cellStyle name="60 % - Markeringsfarve1 2 2" xfId="99"/>
    <cellStyle name="60 % - Markeringsfarve1 3" xfId="100"/>
    <cellStyle name="60 % - Markeringsfarve1 4" xfId="101"/>
    <cellStyle name="60 % - Markeringsfarve2 2" xfId="102"/>
    <cellStyle name="60 % - Markeringsfarve2 2 2" xfId="103"/>
    <cellStyle name="60 % - Markeringsfarve2 3" xfId="104"/>
    <cellStyle name="60 % - Markeringsfarve2 4" xfId="105"/>
    <cellStyle name="60 % - Markeringsfarve3 2" xfId="106"/>
    <cellStyle name="60 % - Markeringsfarve3 2 2" xfId="107"/>
    <cellStyle name="60 % - Markeringsfarve3 3" xfId="108"/>
    <cellStyle name="60 % - Markeringsfarve3 4" xfId="109"/>
    <cellStyle name="60 % - Markeringsfarve4 2" xfId="110"/>
    <cellStyle name="60 % - Markeringsfarve4 2 2" xfId="111"/>
    <cellStyle name="60 % - Markeringsfarve4 3" xfId="112"/>
    <cellStyle name="60 % - Markeringsfarve4 4" xfId="113"/>
    <cellStyle name="60 % - Markeringsfarve5 2" xfId="114"/>
    <cellStyle name="60 % - Markeringsfarve5 2 2" xfId="115"/>
    <cellStyle name="60 % - Markeringsfarve5 3" xfId="116"/>
    <cellStyle name="60 % - Markeringsfarve5 4" xfId="117"/>
    <cellStyle name="60 % - Markeringsfarve6 2" xfId="118"/>
    <cellStyle name="60 % - Markeringsfarve6 2 2" xfId="119"/>
    <cellStyle name="60 % - Markeringsfarve6 3" xfId="120"/>
    <cellStyle name="60 % - Markeringsfarve6 4" xfId="121"/>
    <cellStyle name="60% - Accent1" xfId="122"/>
    <cellStyle name="60% - Accent1 2" xfId="123"/>
    <cellStyle name="60% - Accent1 3" xfId="124"/>
    <cellStyle name="60% - Accent1 4" xfId="125"/>
    <cellStyle name="60% - Accent1 5" xfId="353"/>
    <cellStyle name="60% - Accent2" xfId="126"/>
    <cellStyle name="60% - Accent2 2" xfId="127"/>
    <cellStyle name="60% - Accent2 3" xfId="128"/>
    <cellStyle name="60% - Accent2 4" xfId="129"/>
    <cellStyle name="60% - Accent2 5" xfId="354"/>
    <cellStyle name="60% - Accent3" xfId="130"/>
    <cellStyle name="60% - Accent3 2" xfId="131"/>
    <cellStyle name="60% - Accent3 3" xfId="132"/>
    <cellStyle name="60% - Accent3 4" xfId="133"/>
    <cellStyle name="60% - Accent3 5" xfId="355"/>
    <cellStyle name="60% - Accent4" xfId="134"/>
    <cellStyle name="60% - Accent4 2" xfId="135"/>
    <cellStyle name="60% - Accent4 3" xfId="136"/>
    <cellStyle name="60% - Accent4 4" xfId="137"/>
    <cellStyle name="60% - Accent4 5" xfId="356"/>
    <cellStyle name="60% - Accent5" xfId="138"/>
    <cellStyle name="60% - Accent5 2" xfId="139"/>
    <cellStyle name="60% - Accent5 3" xfId="140"/>
    <cellStyle name="60% - Accent5 4" xfId="141"/>
    <cellStyle name="60% - Accent5 5" xfId="357"/>
    <cellStyle name="60% - Accent6" xfId="142"/>
    <cellStyle name="60% - Accent6 2" xfId="143"/>
    <cellStyle name="60% - Accent6 3" xfId="144"/>
    <cellStyle name="60% - Accent6 4" xfId="145"/>
    <cellStyle name="60% - Accent6 5" xfId="358"/>
    <cellStyle name="Accent1" xfId="146"/>
    <cellStyle name="Accent1 2" xfId="147"/>
    <cellStyle name="Accent1 3" xfId="148"/>
    <cellStyle name="Accent1 4" xfId="149"/>
    <cellStyle name="Accent1 5" xfId="359"/>
    <cellStyle name="Accent2" xfId="150"/>
    <cellStyle name="Accent2 2" xfId="151"/>
    <cellStyle name="Accent2 3" xfId="152"/>
    <cellStyle name="Accent2 4" xfId="153"/>
    <cellStyle name="Accent2 5" xfId="360"/>
    <cellStyle name="Accent3" xfId="154"/>
    <cellStyle name="Accent3 2" xfId="155"/>
    <cellStyle name="Accent3 3" xfId="156"/>
    <cellStyle name="Accent3 4" xfId="157"/>
    <cellStyle name="Accent3 5" xfId="361"/>
    <cellStyle name="Accent4" xfId="158"/>
    <cellStyle name="Accent4 2" xfId="363"/>
    <cellStyle name="Accent4 3" xfId="362"/>
    <cellStyle name="Accent5" xfId="159"/>
    <cellStyle name="Accent5 2" xfId="365"/>
    <cellStyle name="Accent5 3" xfId="364"/>
    <cellStyle name="Accent6" xfId="160"/>
    <cellStyle name="Accent6 2" xfId="161"/>
    <cellStyle name="Accent6 3" xfId="162"/>
    <cellStyle name="Accent6 4" xfId="163"/>
    <cellStyle name="Accent6 5" xfId="366"/>
    <cellStyle name="Advarselstekst 2" xfId="164"/>
    <cellStyle name="Advarselstekst 2 2" xfId="165"/>
    <cellStyle name="Advarselstekst 3" xfId="166"/>
    <cellStyle name="Advarselstekst 4" xfId="167"/>
    <cellStyle name="Bad" xfId="168"/>
    <cellStyle name="Bad 2" xfId="169"/>
    <cellStyle name="Bad 3" xfId="170"/>
    <cellStyle name="Bad 4" xfId="171"/>
    <cellStyle name="Bad 5" xfId="367"/>
    <cellStyle name="Bemærk! 2" xfId="172"/>
    <cellStyle name="Bemærk! 2 2" xfId="173"/>
    <cellStyle name="Bemærk! 3" xfId="174"/>
    <cellStyle name="Bemærk! 4" xfId="175"/>
    <cellStyle name="Beregning 2" xfId="176"/>
    <cellStyle name="Beregning 2 2" xfId="177"/>
    <cellStyle name="Beregning 3" xfId="178"/>
    <cellStyle name="Beregning 4" xfId="179"/>
    <cellStyle name="Ç¥ÁØ_´ë¿ìÃâÇÏ¿äÃ» " xfId="368"/>
    <cellStyle name="Calculation" xfId="180"/>
    <cellStyle name="Calculation 2" xfId="181"/>
    <cellStyle name="Calculation 3" xfId="182"/>
    <cellStyle name="Calculation 4" xfId="183"/>
    <cellStyle name="Calculation 5" xfId="369"/>
    <cellStyle name="Check Cell" xfId="184"/>
    <cellStyle name="Check Cell 2" xfId="185"/>
    <cellStyle name="Check Cell 3" xfId="186"/>
    <cellStyle name="Check Cell 4" xfId="187"/>
    <cellStyle name="Check Cell 5" xfId="370"/>
    <cellStyle name="Comma 2" xfId="371"/>
    <cellStyle name="Comma 3" xfId="372"/>
    <cellStyle name="Comma 4" xfId="373"/>
    <cellStyle name="Currency 2" xfId="374"/>
    <cellStyle name="Explanatory Text" xfId="188"/>
    <cellStyle name="Explanatory Text 2" xfId="376"/>
    <cellStyle name="Explanatory Text 3" xfId="375"/>
    <cellStyle name="FeltID" xfId="377"/>
    <cellStyle name="Forklarende tekst 2" xfId="189"/>
    <cellStyle name="Forklarende tekst 2 2" xfId="190"/>
    <cellStyle name="Forklarende tekst 3" xfId="191"/>
    <cellStyle name="Forklarende tekst 4" xfId="192"/>
    <cellStyle name="God 2" xfId="193"/>
    <cellStyle name="God 2 2" xfId="194"/>
    <cellStyle name="God 3" xfId="195"/>
    <cellStyle name="God 4" xfId="196"/>
    <cellStyle name="Good" xfId="197"/>
    <cellStyle name="Good 2" xfId="198"/>
    <cellStyle name="Good 3" xfId="199"/>
    <cellStyle name="Good 4" xfId="200"/>
    <cellStyle name="Good 5" xfId="378"/>
    <cellStyle name="GruppeOverskrift" xfId="379"/>
    <cellStyle name="Heading 1" xfId="201"/>
    <cellStyle name="Heading 1 2" xfId="202"/>
    <cellStyle name="Heading 1 3" xfId="203"/>
    <cellStyle name="Heading 1 4" xfId="204"/>
    <cellStyle name="Heading 1 5" xfId="380"/>
    <cellStyle name="Heading 2" xfId="205"/>
    <cellStyle name="Heading 2 2" xfId="206"/>
    <cellStyle name="Heading 2 3" xfId="207"/>
    <cellStyle name="Heading 2 4" xfId="208"/>
    <cellStyle name="Heading 2 5" xfId="381"/>
    <cellStyle name="Heading 3" xfId="209"/>
    <cellStyle name="Heading 3 2" xfId="210"/>
    <cellStyle name="Heading 3 3" xfId="211"/>
    <cellStyle name="Heading 3 4" xfId="212"/>
    <cellStyle name="Heading 3 5" xfId="382"/>
    <cellStyle name="Heading 4" xfId="213"/>
    <cellStyle name="Heading 4 2" xfId="384"/>
    <cellStyle name="Heading 4 3" xfId="383"/>
    <cellStyle name="HeadingTable" xfId="385"/>
    <cellStyle name="HeadingTable 2" xfId="418"/>
    <cellStyle name="Input 2" xfId="214"/>
    <cellStyle name="Input 2 2" xfId="215"/>
    <cellStyle name="Input 3" xfId="216"/>
    <cellStyle name="Input 4" xfId="217"/>
    <cellStyle name="Komma 2" xfId="218"/>
    <cellStyle name="Komma 2 2" xfId="219"/>
    <cellStyle name="Komma 2 3" xfId="220"/>
    <cellStyle name="Komma 2 3 2" xfId="386"/>
    <cellStyle name="Komma 2 4" xfId="221"/>
    <cellStyle name="Komma 3" xfId="222"/>
    <cellStyle name="Komma 4" xfId="223"/>
    <cellStyle name="Komma 4 2" xfId="224"/>
    <cellStyle name="Komma 4 3" xfId="387"/>
    <cellStyle name="Komma 5" xfId="225"/>
    <cellStyle name="Kontroller celle 2" xfId="226"/>
    <cellStyle name="Kontroller celle 2 2" xfId="227"/>
    <cellStyle name="Kontroller celle 3" xfId="228"/>
    <cellStyle name="Kontroller celle 4" xfId="229"/>
    <cellStyle name="Link" xfId="340" builtinId="8"/>
    <cellStyle name="Link 2" xfId="230"/>
    <cellStyle name="Linked Cell" xfId="231"/>
    <cellStyle name="Linked Cell 2" xfId="232"/>
    <cellStyle name="Linked Cell 3" xfId="233"/>
    <cellStyle name="Linked Cell 4" xfId="234"/>
    <cellStyle name="Linked Cell 5" xfId="388"/>
    <cellStyle name="Markeringsfarve1 2" xfId="235"/>
    <cellStyle name="Markeringsfarve1 2 2" xfId="236"/>
    <cellStyle name="Markeringsfarve1 3" xfId="237"/>
    <cellStyle name="Markeringsfarve1 4" xfId="238"/>
    <cellStyle name="Markeringsfarve2 2" xfId="239"/>
    <cellStyle name="Markeringsfarve2 2 2" xfId="240"/>
    <cellStyle name="Markeringsfarve2 3" xfId="241"/>
    <cellStyle name="Markeringsfarve2 4" xfId="242"/>
    <cellStyle name="Markeringsfarve3 2" xfId="243"/>
    <cellStyle name="Markeringsfarve3 2 2" xfId="244"/>
    <cellStyle name="Markeringsfarve3 3" xfId="245"/>
    <cellStyle name="Markeringsfarve3 4" xfId="246"/>
    <cellStyle name="Markeringsfarve4 2" xfId="247"/>
    <cellStyle name="Markeringsfarve4 2 2" xfId="248"/>
    <cellStyle name="Markeringsfarve4 3" xfId="249"/>
    <cellStyle name="Markeringsfarve4 4" xfId="250"/>
    <cellStyle name="Markeringsfarve5 2" xfId="251"/>
    <cellStyle name="Markeringsfarve5 2 2" xfId="252"/>
    <cellStyle name="Markeringsfarve5 3" xfId="253"/>
    <cellStyle name="Markeringsfarve5 4" xfId="254"/>
    <cellStyle name="Markeringsfarve6 2" xfId="255"/>
    <cellStyle name="Markeringsfarve6 2 2" xfId="256"/>
    <cellStyle name="Markeringsfarve6 3" xfId="257"/>
    <cellStyle name="Markeringsfarve6 4" xfId="258"/>
    <cellStyle name="Neutral 2" xfId="259"/>
    <cellStyle name="Neutral 2 2" xfId="260"/>
    <cellStyle name="Neutral 3" xfId="261"/>
    <cellStyle name="Neutral 4" xfId="262"/>
    <cellStyle name="Normal" xfId="0" builtinId="0"/>
    <cellStyle name="Normal 10" xfId="263"/>
    <cellStyle name="Normal 11" xfId="1"/>
    <cellStyle name="Normal 11 2" xfId="264"/>
    <cellStyle name="Normal 12" xfId="265"/>
    <cellStyle name="Normal 12 2" xfId="266"/>
    <cellStyle name="Normal 12 3" xfId="267"/>
    <cellStyle name="Normal 13" xfId="268"/>
    <cellStyle name="Normal 13 2" xfId="269"/>
    <cellStyle name="Normal 2" xfId="270"/>
    <cellStyle name="Normal 2 2" xfId="271"/>
    <cellStyle name="Normal 2 2 2" xfId="390"/>
    <cellStyle name="Normal 2 2 3" xfId="389"/>
    <cellStyle name="Normal 2 3" xfId="272"/>
    <cellStyle name="Normal 2 3 2" xfId="391"/>
    <cellStyle name="Normal 2 4" xfId="273"/>
    <cellStyle name="Normal 2 4 2" xfId="392"/>
    <cellStyle name="Normal 2 5" xfId="274"/>
    <cellStyle name="Normal 2 6" xfId="275"/>
    <cellStyle name="Normal 2 6 2" xfId="393"/>
    <cellStyle name="Normal 3" xfId="276"/>
    <cellStyle name="Normal 3 2" xfId="277"/>
    <cellStyle name="Normal 3 2 2" xfId="278"/>
    <cellStyle name="Normal 3 2 3" xfId="279"/>
    <cellStyle name="Normal 3 2 4" xfId="395"/>
    <cellStyle name="Normal 3 3" xfId="280"/>
    <cellStyle name="Normal 3 3 2" xfId="396"/>
    <cellStyle name="Normal 3 4" xfId="281"/>
    <cellStyle name="Normal 3 4 2" xfId="417"/>
    <cellStyle name="Normal 3 5" xfId="282"/>
    <cellStyle name="Normal 3 6" xfId="394"/>
    <cellStyle name="Normal 3_CIBOR 0.5Y" xfId="397"/>
    <cellStyle name="Normal 4" xfId="283"/>
    <cellStyle name="Normal 4 2" xfId="284"/>
    <cellStyle name="Normal 4 2 2" xfId="399"/>
    <cellStyle name="Normal 4 3" xfId="285"/>
    <cellStyle name="Normal 4 3 2" xfId="400"/>
    <cellStyle name="Normal 4 4" xfId="398"/>
    <cellStyle name="Normal 5" xfId="286"/>
    <cellStyle name="Normal 5 2" xfId="287"/>
    <cellStyle name="Normal 5 3" xfId="288"/>
    <cellStyle name="Normal 6" xfId="289"/>
    <cellStyle name="Normal 6 2" xfId="420"/>
    <cellStyle name="Normal 7" xfId="290"/>
    <cellStyle name="Normal 8" xfId="291"/>
    <cellStyle name="Normal 9" xfId="292"/>
    <cellStyle name="Normaali_Luokm_s" xfId="401"/>
    <cellStyle name="Note" xfId="293"/>
    <cellStyle name="Note 2" xfId="294"/>
    <cellStyle name="Note 2 2" xfId="403"/>
    <cellStyle name="Note 3" xfId="295"/>
    <cellStyle name="Note 4" xfId="296"/>
    <cellStyle name="Note 5" xfId="402"/>
    <cellStyle name="Output 2" xfId="297"/>
    <cellStyle name="Output 3" xfId="298"/>
    <cellStyle name="Output 3 2" xfId="299"/>
    <cellStyle name="Output 4" xfId="300"/>
    <cellStyle name="Output 5" xfId="301"/>
    <cellStyle name="Overskrift 1 2" xfId="302"/>
    <cellStyle name="Overskrift 1 2 2" xfId="303"/>
    <cellStyle name="Overskrift 1 3" xfId="304"/>
    <cellStyle name="Overskrift 1 4" xfId="305"/>
    <cellStyle name="Overskrift 2 2" xfId="306"/>
    <cellStyle name="Overskrift 2 2 2" xfId="307"/>
    <cellStyle name="Overskrift 2 3" xfId="308"/>
    <cellStyle name="Overskrift 2 4" xfId="309"/>
    <cellStyle name="Overskrift 3 2" xfId="310"/>
    <cellStyle name="Overskrift 3 2 2" xfId="311"/>
    <cellStyle name="Overskrift 3 3" xfId="312"/>
    <cellStyle name="Overskrift 3 4" xfId="313"/>
    <cellStyle name="Overskrift 4 2" xfId="314"/>
    <cellStyle name="Overskrift 4 2 2" xfId="315"/>
    <cellStyle name="Overskrift 4 3" xfId="316"/>
    <cellStyle name="Overskrift 4 4" xfId="317"/>
    <cellStyle name="Percent 2" xfId="404"/>
    <cellStyle name="Procent 2" xfId="318"/>
    <cellStyle name="Procent 2 2" xfId="319"/>
    <cellStyle name="Procent 2 2 2" xfId="405"/>
    <cellStyle name="Procent 3" xfId="320"/>
    <cellStyle name="RaekkeNiv1" xfId="406"/>
    <cellStyle name="RaekkeNiv2" xfId="407"/>
    <cellStyle name="Results" xfId="408"/>
    <cellStyle name="Results 2" xfId="419"/>
    <cellStyle name="Sammenkædet celle 2" xfId="321"/>
    <cellStyle name="Sammenkædet celle 2 2" xfId="322"/>
    <cellStyle name="Sammenkædet celle 3" xfId="323"/>
    <cellStyle name="Sammenkædet celle 4" xfId="324"/>
    <cellStyle name="Titel 2" xfId="325"/>
    <cellStyle name="Titel 2 2" xfId="326"/>
    <cellStyle name="Titel 3" xfId="327"/>
    <cellStyle name="Titel 4" xfId="328"/>
    <cellStyle name="Title" xfId="329"/>
    <cellStyle name="Title 2" xfId="410"/>
    <cellStyle name="Title 3" xfId="409"/>
    <cellStyle name="Total 2" xfId="330"/>
    <cellStyle name="Total 3" xfId="331"/>
    <cellStyle name="Total 3 2" xfId="332"/>
    <cellStyle name="Total 4" xfId="333"/>
    <cellStyle name="Total 5" xfId="334"/>
    <cellStyle name="Ugyldig 2" xfId="335"/>
    <cellStyle name="Ugyldig 2 2" xfId="336"/>
    <cellStyle name="Ugyldig 3" xfId="337"/>
    <cellStyle name="Ugyldig 4" xfId="338"/>
    <cellStyle name="Warning Text" xfId="339"/>
    <cellStyle name="Warning Text 2" xfId="412"/>
    <cellStyle name="Warning Text 3" xfId="411"/>
    <cellStyle name="ÄÞ¸¶ [0]_´ë¿ìÃâÇÏ¿äÃ» " xfId="413"/>
    <cellStyle name="ÄÞ¸¶_´ë¿ìÃâÇÏ¿äÃ» " xfId="414"/>
    <cellStyle name="ÅëÈ­ [0]_´ë¿ìÃâÇÏ¿äÃ» " xfId="415"/>
    <cellStyle name="ÅëÈ­_´ë¿ìÃâÇÏ¿äÃ» " xfId="416"/>
  </cellStyles>
  <dxfs count="109">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strike val="0"/>
        <outline val="0"/>
        <shadow val="0"/>
        <u val="none"/>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19" formatCode="dd/mm/yyyy"/>
      <fill>
        <patternFill patternType="solid">
          <fgColor indexed="64"/>
          <bgColor theme="0"/>
        </patternFill>
      </fill>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69" formatCode="m/d/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168" formatCode="0.000"/>
      <fill>
        <patternFill patternType="solid">
          <fgColor indexed="64"/>
          <bgColor theme="0"/>
        </patternFill>
      </fill>
    </dxf>
    <dxf>
      <font>
        <strike val="0"/>
        <outline val="0"/>
        <shadow val="0"/>
        <vertAlign val="baseline"/>
        <sz val="10"/>
        <name val="Franklin Gothic Book"/>
        <scheme val="none"/>
      </font>
      <numFmt numFmtId="168" formatCode="0.000"/>
    </dxf>
    <dxf>
      <font>
        <strike val="0"/>
        <outline val="0"/>
        <shadow val="0"/>
        <vertAlign val="baseline"/>
        <sz val="10"/>
        <name val="Franklin Gothic Book"/>
        <scheme val="none"/>
      </font>
      <numFmt numFmtId="168" formatCode="0.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2" formatCode="0.00"/>
      <fill>
        <patternFill patternType="solid">
          <fgColor indexed="64"/>
          <bgColor theme="0"/>
        </patternFill>
      </fill>
    </dxf>
    <dxf>
      <font>
        <strike val="0"/>
        <outline val="0"/>
        <shadow val="0"/>
        <vertAlign val="baseline"/>
        <sz val="10"/>
        <name val="Franklin Gothic Book"/>
        <scheme val="none"/>
      </font>
      <numFmt numFmtId="19" formatCode="dd/mm/yyyy"/>
      <fill>
        <patternFill patternType="solid">
          <fgColor indexed="64"/>
          <bgColor theme="0"/>
        </patternFill>
      </fill>
    </dxf>
    <dxf>
      <font>
        <strike val="0"/>
        <outline val="0"/>
        <shadow val="0"/>
        <vertAlign val="baseline"/>
        <sz val="10"/>
        <name val="Franklin Gothic Book"/>
        <scheme val="none"/>
      </font>
      <fill>
        <patternFill patternType="solid">
          <fgColor indexed="64"/>
          <bgColor theme="0"/>
        </patternFill>
      </fill>
    </dxf>
    <dxf>
      <font>
        <strike val="0"/>
        <outline val="0"/>
        <shadow val="0"/>
        <vertAlign val="baseline"/>
        <sz val="10"/>
        <name val="Franklin Gothic Book"/>
        <scheme val="none"/>
      </font>
      <fill>
        <patternFill patternType="solid">
          <fgColor indexed="64"/>
          <bgColor theme="0"/>
        </patternFill>
      </fill>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numFmt numFmtId="2" formatCode="0.00"/>
    </dxf>
    <dxf>
      <font>
        <b val="0"/>
        <i val="0"/>
        <strike val="0"/>
        <condense val="0"/>
        <extend val="0"/>
        <outline val="0"/>
        <shadow val="0"/>
        <u val="none"/>
        <vertAlign val="baseline"/>
        <sz val="10"/>
        <color theme="1"/>
        <name val="Franklin Gothic Book"/>
        <scheme val="none"/>
      </font>
      <numFmt numFmtId="2" formatCode="0.00"/>
    </dxf>
    <dxf>
      <font>
        <b val="0"/>
        <i val="0"/>
        <strike val="0"/>
        <condense val="0"/>
        <extend val="0"/>
        <outline val="0"/>
        <shadow val="0"/>
        <u val="none"/>
        <vertAlign val="baseline"/>
        <sz val="10"/>
        <color theme="1"/>
        <name val="Franklin Gothic Book"/>
        <scheme val="none"/>
      </font>
      <numFmt numFmtId="2" formatCode="0.00"/>
    </dxf>
    <dxf>
      <font>
        <b val="0"/>
        <i val="0"/>
        <strike val="0"/>
        <condense val="0"/>
        <extend val="0"/>
        <outline val="0"/>
        <shadow val="0"/>
        <u val="none"/>
        <vertAlign val="baseline"/>
        <sz val="10"/>
        <color theme="1"/>
        <name val="Franklin Gothic Book"/>
        <scheme val="none"/>
      </font>
      <numFmt numFmtId="2" formatCode="0.00"/>
    </dxf>
    <dxf>
      <font>
        <b val="0"/>
        <i val="0"/>
        <strike val="0"/>
        <condense val="0"/>
        <extend val="0"/>
        <outline val="0"/>
        <shadow val="0"/>
        <u val="none"/>
        <vertAlign val="baseline"/>
        <sz val="10"/>
        <color theme="1"/>
        <name val="Franklin Gothic Book"/>
        <scheme val="none"/>
      </font>
      <numFmt numFmtId="2" formatCode="0.00"/>
    </dxf>
    <dxf>
      <font>
        <b val="0"/>
        <i val="0"/>
        <strike val="0"/>
        <condense val="0"/>
        <extend val="0"/>
        <outline val="0"/>
        <shadow val="0"/>
        <u val="none"/>
        <vertAlign val="baseline"/>
        <sz val="10"/>
        <color theme="1"/>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u val="none"/>
        <vertAlign val="baseline"/>
        <sz val="10"/>
        <color theme="1"/>
        <name val="Franklin Gothic Book"/>
        <scheme val="none"/>
      </font>
      <numFmt numFmtId="2" formatCode="0.00"/>
    </dxf>
    <dxf>
      <font>
        <strike val="0"/>
        <outline val="0"/>
        <shadow val="0"/>
        <u val="none"/>
        <vertAlign val="baseline"/>
        <sz val="10"/>
        <color theme="1"/>
        <name val="Franklin Gothic Book"/>
        <scheme val="none"/>
      </font>
      <numFmt numFmtId="19" formatCode="dd/mm/yyyy"/>
    </dxf>
    <dxf>
      <font>
        <strike val="0"/>
        <outline val="0"/>
        <shadow val="0"/>
        <u val="none"/>
        <vertAlign val="baseline"/>
        <sz val="10"/>
        <color theme="1"/>
        <name val="Franklin Gothic Book"/>
        <scheme val="none"/>
      </font>
    </dxf>
    <dxf>
      <font>
        <strike val="0"/>
        <outline val="0"/>
        <shadow val="0"/>
        <u val="none"/>
        <vertAlign val="baseline"/>
        <sz val="10"/>
        <color theme="1"/>
        <name val="Franklin Gothic Book"/>
        <scheme val="none"/>
      </font>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alignment horizontal="right" vertical="bottom" textRotation="0" wrapText="0" indent="0" justifyLastLine="0" shrinkToFit="0" readingOrder="0"/>
    </dxf>
    <dxf>
      <font>
        <strike val="0"/>
        <outline val="0"/>
        <shadow val="0"/>
        <vertAlign val="baseline"/>
        <sz val="10"/>
        <name val="Franklin Gothic Book"/>
        <scheme val="none"/>
      </font>
      <numFmt numFmtId="2" formatCode="0.00"/>
      <alignment horizontal="right" vertical="bottom" textRotation="0" wrapText="0" indent="0" justifyLastLine="0" shrinkToFit="0" readingOrder="0"/>
    </dxf>
    <dxf>
      <font>
        <strike val="0"/>
        <outline val="0"/>
        <shadow val="0"/>
        <vertAlign val="baseline"/>
        <sz val="10"/>
        <name val="Franklin Gothic Book"/>
        <scheme val="none"/>
      </font>
      <numFmt numFmtId="2" formatCode="0.00"/>
      <alignment horizontal="right" vertical="bottom" textRotation="0" wrapText="0" indent="0" justifyLastLine="0" shrinkToFit="0" readingOrder="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68" formatCode="0.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EA6852"/>
      <color rgb="FFF4A997"/>
      <color rgb="FFF7EE69"/>
      <color rgb="FF71CDB1"/>
      <color rgb="FF002060"/>
      <color rgb="FF58FE3C"/>
      <color rgb="FFFFFFFF"/>
      <color rgb="FFD9D9D9"/>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tyles" Target="style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chartsheet" Target="chartsheets/sheet11.xml"/><Relationship Id="rId32" Type="http://schemas.openxmlformats.org/officeDocument/2006/relationships/chartsheet" Target="chartsheets/sheet15.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alcChain" Target="calcChain.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7.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63890747024072E-2"/>
          <c:y val="6.9445925558517779E-2"/>
          <c:w val="0.93958432217048449"/>
          <c:h val="0.80652151415932916"/>
        </c:manualLayout>
      </c:layout>
      <c:areaChart>
        <c:grouping val="stacked"/>
        <c:varyColors val="0"/>
        <c:ser>
          <c:idx val="1"/>
          <c:order val="1"/>
          <c:tx>
            <c:strRef>
              <c:f>'Finansiel stressindikator'!$C$7</c:f>
              <c:strCache>
                <c:ptCount val="1"/>
                <c:pt idx="0">
                  <c:v>Pengemarkedet</c:v>
                </c:pt>
              </c:strCache>
            </c:strRef>
          </c:tx>
          <c:spPr>
            <a:solidFill>
              <a:schemeClr val="accent1"/>
            </a:solidFill>
          </c:spP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stressindikator'!$C$8:$C$936</c:f>
              <c:numCache>
                <c:formatCode>0.000</c:formatCode>
                <c:ptCount val="929"/>
                <c:pt idx="0">
                  <c:v>4.5888056730188261E-2</c:v>
                </c:pt>
                <c:pt idx="1">
                  <c:v>5.0058196808970182E-2</c:v>
                </c:pt>
                <c:pt idx="2">
                  <c:v>5.5736451092288405E-2</c:v>
                </c:pt>
                <c:pt idx="3">
                  <c:v>6.2215138399963205E-2</c:v>
                </c:pt>
                <c:pt idx="4">
                  <c:v>6.4510860030684958E-2</c:v>
                </c:pt>
                <c:pt idx="5">
                  <c:v>6.2903261323814311E-2</c:v>
                </c:pt>
                <c:pt idx="6">
                  <c:v>5.5255902709649418E-2</c:v>
                </c:pt>
                <c:pt idx="7">
                  <c:v>5.6279257631511669E-2</c:v>
                </c:pt>
                <c:pt idx="8">
                  <c:v>5.938469019074915E-2</c:v>
                </c:pt>
                <c:pt idx="9">
                  <c:v>5.6221372242789142E-2</c:v>
                </c:pt>
                <c:pt idx="10">
                  <c:v>6.1527823246733448E-2</c:v>
                </c:pt>
                <c:pt idx="11">
                  <c:v>5.7763980806317922E-2</c:v>
                </c:pt>
                <c:pt idx="12">
                  <c:v>5.678665010768856E-2</c:v>
                </c:pt>
                <c:pt idx="13">
                  <c:v>5.5468116930504699E-2</c:v>
                </c:pt>
                <c:pt idx="14">
                  <c:v>4.9546523021319663E-2</c:v>
                </c:pt>
                <c:pt idx="15">
                  <c:v>5.3864282796129176E-2</c:v>
                </c:pt>
                <c:pt idx="16">
                  <c:v>5.2621551630546479E-2</c:v>
                </c:pt>
                <c:pt idx="17">
                  <c:v>5.5075556563218976E-2</c:v>
                </c:pt>
                <c:pt idx="18">
                  <c:v>5.7411375358894734E-2</c:v>
                </c:pt>
                <c:pt idx="19">
                  <c:v>5.5855864484776842E-2</c:v>
                </c:pt>
                <c:pt idx="20">
                  <c:v>5.6615581343412255E-2</c:v>
                </c:pt>
                <c:pt idx="21">
                  <c:v>5.5319638120245665E-2</c:v>
                </c:pt>
                <c:pt idx="22">
                  <c:v>5.488349462304086E-2</c:v>
                </c:pt>
                <c:pt idx="23">
                  <c:v>4.6355859800397359E-2</c:v>
                </c:pt>
                <c:pt idx="24">
                  <c:v>3.9209775583716029E-2</c:v>
                </c:pt>
                <c:pt idx="25">
                  <c:v>3.4744298774037771E-2</c:v>
                </c:pt>
                <c:pt idx="26">
                  <c:v>3.0075660614211581E-2</c:v>
                </c:pt>
                <c:pt idx="27">
                  <c:v>3.2912548380545963E-2</c:v>
                </c:pt>
                <c:pt idx="28">
                  <c:v>3.7534582272417814E-2</c:v>
                </c:pt>
                <c:pt idx="29">
                  <c:v>3.8295209151889636E-2</c:v>
                </c:pt>
                <c:pt idx="30">
                  <c:v>3.8972855301032984E-2</c:v>
                </c:pt>
                <c:pt idx="31">
                  <c:v>3.475882344756788E-2</c:v>
                </c:pt>
                <c:pt idx="32">
                  <c:v>3.2484004303016581E-2</c:v>
                </c:pt>
                <c:pt idx="33">
                  <c:v>2.9115459606274329E-2</c:v>
                </c:pt>
                <c:pt idx="34">
                  <c:v>2.5005374473691062E-2</c:v>
                </c:pt>
                <c:pt idx="35">
                  <c:v>2.4796682396790785E-2</c:v>
                </c:pt>
                <c:pt idx="36">
                  <c:v>2.3826025151436357E-2</c:v>
                </c:pt>
                <c:pt idx="37">
                  <c:v>2.6515153098917645E-2</c:v>
                </c:pt>
                <c:pt idx="38">
                  <c:v>3.183547126685967E-2</c:v>
                </c:pt>
                <c:pt idx="39">
                  <c:v>3.4528778002462499E-2</c:v>
                </c:pt>
                <c:pt idx="40">
                  <c:v>3.7336391590355442E-2</c:v>
                </c:pt>
                <c:pt idx="41">
                  <c:v>4.0059075914804856E-2</c:v>
                </c:pt>
                <c:pt idx="42">
                  <c:v>3.749905340402461E-2</c:v>
                </c:pt>
                <c:pt idx="43">
                  <c:v>3.4089214009632926E-2</c:v>
                </c:pt>
                <c:pt idx="44">
                  <c:v>2.8388542825658638E-2</c:v>
                </c:pt>
                <c:pt idx="45">
                  <c:v>2.3130449592251391E-2</c:v>
                </c:pt>
                <c:pt idx="46">
                  <c:v>2.3802796858376888E-2</c:v>
                </c:pt>
                <c:pt idx="47">
                  <c:v>2.4093633811956932E-2</c:v>
                </c:pt>
                <c:pt idx="48">
                  <c:v>2.2970620893368831E-2</c:v>
                </c:pt>
                <c:pt idx="49">
                  <c:v>2.2004239484987104E-2</c:v>
                </c:pt>
                <c:pt idx="50">
                  <c:v>2.2775341244868658E-2</c:v>
                </c:pt>
                <c:pt idx="51">
                  <c:v>2.4983018773013073E-2</c:v>
                </c:pt>
                <c:pt idx="52">
                  <c:v>2.8228550930597555E-2</c:v>
                </c:pt>
                <c:pt idx="53">
                  <c:v>3.4428819910909209E-2</c:v>
                </c:pt>
                <c:pt idx="54">
                  <c:v>3.1591436454664258E-2</c:v>
                </c:pt>
                <c:pt idx="55">
                  <c:v>3.1598626454256193E-2</c:v>
                </c:pt>
                <c:pt idx="56">
                  <c:v>2.9234525559419682E-2</c:v>
                </c:pt>
                <c:pt idx="57">
                  <c:v>2.39809212655245E-2</c:v>
                </c:pt>
                <c:pt idx="58">
                  <c:v>2.7508351888829566E-2</c:v>
                </c:pt>
                <c:pt idx="59">
                  <c:v>2.5671601221247925E-2</c:v>
                </c:pt>
                <c:pt idx="60">
                  <c:v>2.6818480051014979E-2</c:v>
                </c:pt>
                <c:pt idx="61">
                  <c:v>2.9839660940648067E-2</c:v>
                </c:pt>
                <c:pt idx="62">
                  <c:v>3.056745442914514E-2</c:v>
                </c:pt>
                <c:pt idx="63">
                  <c:v>3.3123588478029597E-2</c:v>
                </c:pt>
                <c:pt idx="64">
                  <c:v>3.1082529104710269E-2</c:v>
                </c:pt>
                <c:pt idx="65">
                  <c:v>2.8706192168857194E-2</c:v>
                </c:pt>
                <c:pt idx="66">
                  <c:v>2.5362511952316594E-2</c:v>
                </c:pt>
                <c:pt idx="67">
                  <c:v>2.4208550510550517E-2</c:v>
                </c:pt>
                <c:pt idx="68">
                  <c:v>2.5925488264169072E-2</c:v>
                </c:pt>
                <c:pt idx="69">
                  <c:v>2.6477499274734209E-2</c:v>
                </c:pt>
                <c:pt idx="70">
                  <c:v>2.3122846569684108E-2</c:v>
                </c:pt>
                <c:pt idx="71">
                  <c:v>1.9423202086071581E-2</c:v>
                </c:pt>
                <c:pt idx="72">
                  <c:v>1.7015809148325081E-2</c:v>
                </c:pt>
                <c:pt idx="73">
                  <c:v>1.5288567400330667E-2</c:v>
                </c:pt>
                <c:pt idx="74">
                  <c:v>1.4395361650274614E-2</c:v>
                </c:pt>
                <c:pt idx="75">
                  <c:v>1.6602690967969947E-2</c:v>
                </c:pt>
                <c:pt idx="76">
                  <c:v>1.5125468671981945E-2</c:v>
                </c:pt>
                <c:pt idx="77">
                  <c:v>1.3918987463554484E-2</c:v>
                </c:pt>
                <c:pt idx="78">
                  <c:v>1.5037301281829122E-2</c:v>
                </c:pt>
                <c:pt idx="79">
                  <c:v>1.3153903580850855E-2</c:v>
                </c:pt>
                <c:pt idx="80">
                  <c:v>1.4252148416351718E-2</c:v>
                </c:pt>
                <c:pt idx="81">
                  <c:v>1.362929411568998E-2</c:v>
                </c:pt>
                <c:pt idx="82">
                  <c:v>1.380365013105293E-2</c:v>
                </c:pt>
                <c:pt idx="83">
                  <c:v>1.2997638167064472E-2</c:v>
                </c:pt>
                <c:pt idx="84">
                  <c:v>1.1954372116559822E-2</c:v>
                </c:pt>
                <c:pt idx="85">
                  <c:v>1.1378183209051061E-2</c:v>
                </c:pt>
                <c:pt idx="86">
                  <c:v>9.9935661649466039E-3</c:v>
                </c:pt>
                <c:pt idx="87">
                  <c:v>9.1098994656255081E-3</c:v>
                </c:pt>
                <c:pt idx="88">
                  <c:v>8.5878662981281103E-3</c:v>
                </c:pt>
                <c:pt idx="89">
                  <c:v>7.637577323325353E-3</c:v>
                </c:pt>
                <c:pt idx="90">
                  <c:v>7.3111354231890184E-3</c:v>
                </c:pt>
                <c:pt idx="91">
                  <c:v>8.1559578165479648E-3</c:v>
                </c:pt>
                <c:pt idx="92">
                  <c:v>9.5998164406606544E-3</c:v>
                </c:pt>
                <c:pt idx="93">
                  <c:v>1.0608780532376077E-2</c:v>
                </c:pt>
                <c:pt idx="94">
                  <c:v>1.1496886137007419E-2</c:v>
                </c:pt>
                <c:pt idx="95">
                  <c:v>9.9676042318912732E-3</c:v>
                </c:pt>
                <c:pt idx="96">
                  <c:v>8.265429337669411E-3</c:v>
                </c:pt>
                <c:pt idx="97">
                  <c:v>1.276350802293813E-2</c:v>
                </c:pt>
                <c:pt idx="98">
                  <c:v>1.3949357565653766E-2</c:v>
                </c:pt>
                <c:pt idx="99">
                  <c:v>1.5510269366941276E-2</c:v>
                </c:pt>
                <c:pt idx="100">
                  <c:v>1.5480245219206549E-2</c:v>
                </c:pt>
                <c:pt idx="101">
                  <c:v>1.3248759182691802E-2</c:v>
                </c:pt>
                <c:pt idx="102">
                  <c:v>1.2254955574489591E-2</c:v>
                </c:pt>
                <c:pt idx="103">
                  <c:v>1.1571849250718979E-2</c:v>
                </c:pt>
                <c:pt idx="104">
                  <c:v>1.1512811042290667E-2</c:v>
                </c:pt>
                <c:pt idx="105">
                  <c:v>1.0146898635298187E-2</c:v>
                </c:pt>
                <c:pt idx="106">
                  <c:v>1.0705511401988015E-2</c:v>
                </c:pt>
                <c:pt idx="107">
                  <c:v>9.8489375595717295E-3</c:v>
                </c:pt>
                <c:pt idx="108">
                  <c:v>9.6507576216492003E-3</c:v>
                </c:pt>
                <c:pt idx="109">
                  <c:v>7.3622980287059055E-3</c:v>
                </c:pt>
                <c:pt idx="110">
                  <c:v>5.2894655906660423E-3</c:v>
                </c:pt>
                <c:pt idx="111">
                  <c:v>4.8209769864537132E-3</c:v>
                </c:pt>
                <c:pt idx="112">
                  <c:v>5.2260712144620788E-3</c:v>
                </c:pt>
                <c:pt idx="113">
                  <c:v>5.673055492532688E-3</c:v>
                </c:pt>
                <c:pt idx="114">
                  <c:v>5.9238971091155855E-3</c:v>
                </c:pt>
                <c:pt idx="115">
                  <c:v>6.191483809718977E-3</c:v>
                </c:pt>
                <c:pt idx="116">
                  <c:v>5.365014077965231E-3</c:v>
                </c:pt>
                <c:pt idx="117">
                  <c:v>4.9267724224795612E-3</c:v>
                </c:pt>
                <c:pt idx="118">
                  <c:v>8.3998466053606426E-3</c:v>
                </c:pt>
                <c:pt idx="119">
                  <c:v>1.0269283303528019E-2</c:v>
                </c:pt>
                <c:pt idx="120">
                  <c:v>1.2337640777873398E-2</c:v>
                </c:pt>
                <c:pt idx="121">
                  <c:v>1.2458800498953336E-2</c:v>
                </c:pt>
                <c:pt idx="122">
                  <c:v>9.274187460005457E-3</c:v>
                </c:pt>
                <c:pt idx="123">
                  <c:v>9.3009514280201228E-3</c:v>
                </c:pt>
                <c:pt idx="124">
                  <c:v>8.1589247026895139E-3</c:v>
                </c:pt>
                <c:pt idx="125">
                  <c:v>8.8842803554985347E-3</c:v>
                </c:pt>
                <c:pt idx="126">
                  <c:v>9.6927362879111467E-3</c:v>
                </c:pt>
                <c:pt idx="127">
                  <c:v>8.6484613459408832E-3</c:v>
                </c:pt>
                <c:pt idx="128">
                  <c:v>8.9770350130866788E-3</c:v>
                </c:pt>
                <c:pt idx="129">
                  <c:v>8.2663670109914475E-3</c:v>
                </c:pt>
                <c:pt idx="130">
                  <c:v>6.7232297932758936E-3</c:v>
                </c:pt>
                <c:pt idx="131">
                  <c:v>5.4214785726693134E-3</c:v>
                </c:pt>
                <c:pt idx="132">
                  <c:v>3.9043823079261417E-3</c:v>
                </c:pt>
                <c:pt idx="133">
                  <c:v>3.8736612350582468E-3</c:v>
                </c:pt>
                <c:pt idx="134">
                  <c:v>3.5945725871271116E-3</c:v>
                </c:pt>
                <c:pt idx="135">
                  <c:v>3.827734153475368E-3</c:v>
                </c:pt>
                <c:pt idx="136">
                  <c:v>5.1145897430279795E-3</c:v>
                </c:pt>
                <c:pt idx="137">
                  <c:v>4.7626962956625035E-3</c:v>
                </c:pt>
                <c:pt idx="138">
                  <c:v>4.7973194606879275E-3</c:v>
                </c:pt>
                <c:pt idx="139">
                  <c:v>4.8215563871685822E-3</c:v>
                </c:pt>
                <c:pt idx="140">
                  <c:v>3.7980200736717059E-3</c:v>
                </c:pt>
                <c:pt idx="141">
                  <c:v>3.754031189740905E-3</c:v>
                </c:pt>
                <c:pt idx="142">
                  <c:v>4.148574171867112E-3</c:v>
                </c:pt>
                <c:pt idx="143">
                  <c:v>6.3709197026968582E-3</c:v>
                </c:pt>
                <c:pt idx="144">
                  <c:v>7.7037089962081143E-3</c:v>
                </c:pt>
                <c:pt idx="145">
                  <c:v>8.6921073233254438E-3</c:v>
                </c:pt>
                <c:pt idx="146">
                  <c:v>1.1246102765097068E-2</c:v>
                </c:pt>
                <c:pt idx="147">
                  <c:v>1.2099409791433098E-2</c:v>
                </c:pt>
                <c:pt idx="148">
                  <c:v>1.4573690297386315E-2</c:v>
                </c:pt>
                <c:pt idx="149">
                  <c:v>1.6472449106527585E-2</c:v>
                </c:pt>
                <c:pt idx="150">
                  <c:v>1.3799086566451211E-2</c:v>
                </c:pt>
                <c:pt idx="151">
                  <c:v>1.0751467246383459E-2</c:v>
                </c:pt>
                <c:pt idx="152">
                  <c:v>6.9677123435257929E-3</c:v>
                </c:pt>
                <c:pt idx="153">
                  <c:v>3.8862638965857163E-3</c:v>
                </c:pt>
                <c:pt idx="154">
                  <c:v>5.4939802820173841E-3</c:v>
                </c:pt>
                <c:pt idx="155">
                  <c:v>6.9349468042086875E-3</c:v>
                </c:pt>
                <c:pt idx="156">
                  <c:v>6.9122808412382863E-3</c:v>
                </c:pt>
                <c:pt idx="157">
                  <c:v>7.2627452848808864E-3</c:v>
                </c:pt>
                <c:pt idx="158">
                  <c:v>5.6767720137031359E-3</c:v>
                </c:pt>
                <c:pt idx="159">
                  <c:v>3.8489058953841979E-3</c:v>
                </c:pt>
                <c:pt idx="160">
                  <c:v>4.6005103333281649E-3</c:v>
                </c:pt>
                <c:pt idx="161">
                  <c:v>7.13248133502754E-3</c:v>
                </c:pt>
                <c:pt idx="162">
                  <c:v>8.4903813752711752E-3</c:v>
                </c:pt>
                <c:pt idx="163">
                  <c:v>1.0709911016616599E-2</c:v>
                </c:pt>
                <c:pt idx="164">
                  <c:v>1.1110826621668712E-2</c:v>
                </c:pt>
                <c:pt idx="165">
                  <c:v>1.1014226805183821E-2</c:v>
                </c:pt>
                <c:pt idx="166">
                  <c:v>1.3141664696941214E-2</c:v>
                </c:pt>
                <c:pt idx="167">
                  <c:v>1.8295438578952161E-2</c:v>
                </c:pt>
                <c:pt idx="168">
                  <c:v>1.9441258020462641E-2</c:v>
                </c:pt>
                <c:pt idx="169">
                  <c:v>1.8654985648222971E-2</c:v>
                </c:pt>
                <c:pt idx="170">
                  <c:v>1.6850961373232217E-2</c:v>
                </c:pt>
                <c:pt idx="171">
                  <c:v>1.3183160231216455E-2</c:v>
                </c:pt>
                <c:pt idx="172">
                  <c:v>1.3635296418327295E-2</c:v>
                </c:pt>
                <c:pt idx="173">
                  <c:v>1.6258299110580222E-2</c:v>
                </c:pt>
                <c:pt idx="174">
                  <c:v>1.7449644018944659E-2</c:v>
                </c:pt>
                <c:pt idx="175">
                  <c:v>1.7576526023954504E-2</c:v>
                </c:pt>
                <c:pt idx="176">
                  <c:v>2.2735776001913115E-2</c:v>
                </c:pt>
                <c:pt idx="177">
                  <c:v>2.1119132402424554E-2</c:v>
                </c:pt>
                <c:pt idx="178">
                  <c:v>2.0466930080297506E-2</c:v>
                </c:pt>
                <c:pt idx="179">
                  <c:v>2.3075968542576659E-2</c:v>
                </c:pt>
                <c:pt idx="180">
                  <c:v>1.6308294107612607E-2</c:v>
                </c:pt>
                <c:pt idx="181">
                  <c:v>1.4655466662990443E-2</c:v>
                </c:pt>
                <c:pt idx="182">
                  <c:v>1.3843532702203187E-2</c:v>
                </c:pt>
                <c:pt idx="183">
                  <c:v>8.2867565096579523E-3</c:v>
                </c:pt>
                <c:pt idx="184">
                  <c:v>1.0731748437696725E-2</c:v>
                </c:pt>
                <c:pt idx="185">
                  <c:v>9.9848217574489296E-3</c:v>
                </c:pt>
                <c:pt idx="186">
                  <c:v>9.2091743568168474E-3</c:v>
                </c:pt>
                <c:pt idx="187">
                  <c:v>1.0713140216085677E-2</c:v>
                </c:pt>
                <c:pt idx="188">
                  <c:v>8.4357136435608063E-3</c:v>
                </c:pt>
                <c:pt idx="189">
                  <c:v>9.1768185751013691E-3</c:v>
                </c:pt>
                <c:pt idx="190">
                  <c:v>9.6929102649656734E-3</c:v>
                </c:pt>
                <c:pt idx="191">
                  <c:v>9.4264047498275935E-3</c:v>
                </c:pt>
                <c:pt idx="192">
                  <c:v>1.0597058120218012E-2</c:v>
                </c:pt>
                <c:pt idx="193">
                  <c:v>1.2503237917639614E-2</c:v>
                </c:pt>
                <c:pt idx="194">
                  <c:v>1.2284273850792289E-2</c:v>
                </c:pt>
                <c:pt idx="195">
                  <c:v>1.2645482395958559E-2</c:v>
                </c:pt>
                <c:pt idx="196">
                  <c:v>1.2621661682891394E-2</c:v>
                </c:pt>
                <c:pt idx="197">
                  <c:v>1.5511876627449015E-2</c:v>
                </c:pt>
                <c:pt idx="198">
                  <c:v>1.6950789776208678E-2</c:v>
                </c:pt>
                <c:pt idx="199">
                  <c:v>1.8613594850934886E-2</c:v>
                </c:pt>
                <c:pt idx="200">
                  <c:v>2.0168715477539498E-2</c:v>
                </c:pt>
                <c:pt idx="201">
                  <c:v>1.8222332608152422E-2</c:v>
                </c:pt>
                <c:pt idx="202">
                  <c:v>1.9489028804339385E-2</c:v>
                </c:pt>
                <c:pt idx="203">
                  <c:v>2.1027727104774629E-2</c:v>
                </c:pt>
                <c:pt idx="204">
                  <c:v>2.0613106250435526E-2</c:v>
                </c:pt>
                <c:pt idx="205">
                  <c:v>1.9729749799609002E-2</c:v>
                </c:pt>
                <c:pt idx="206">
                  <c:v>2.2194731493091584E-2</c:v>
                </c:pt>
                <c:pt idx="207">
                  <c:v>2.3336690924030602E-2</c:v>
                </c:pt>
                <c:pt idx="208">
                  <c:v>2.2388186214042413E-2</c:v>
                </c:pt>
                <c:pt idx="209">
                  <c:v>2.273932802172729E-2</c:v>
                </c:pt>
                <c:pt idx="210">
                  <c:v>2.0920055675136384E-2</c:v>
                </c:pt>
                <c:pt idx="211">
                  <c:v>1.9150947729418631E-2</c:v>
                </c:pt>
                <c:pt idx="212">
                  <c:v>1.9464788135771564E-2</c:v>
                </c:pt>
                <c:pt idx="213">
                  <c:v>1.9082045963459859E-2</c:v>
                </c:pt>
                <c:pt idx="214">
                  <c:v>1.9756307014489712E-2</c:v>
                </c:pt>
                <c:pt idx="215">
                  <c:v>2.0909839668415788E-2</c:v>
                </c:pt>
                <c:pt idx="216">
                  <c:v>2.4264608972593797E-2</c:v>
                </c:pt>
                <c:pt idx="217">
                  <c:v>2.5624542538450205E-2</c:v>
                </c:pt>
                <c:pt idx="218">
                  <c:v>2.4617198637774899E-2</c:v>
                </c:pt>
                <c:pt idx="219">
                  <c:v>2.3127713960543701E-2</c:v>
                </c:pt>
                <c:pt idx="220">
                  <c:v>2.0334841217446161E-2</c:v>
                </c:pt>
                <c:pt idx="221">
                  <c:v>1.9605403277666085E-2</c:v>
                </c:pt>
                <c:pt idx="222">
                  <c:v>1.945483230355104E-2</c:v>
                </c:pt>
                <c:pt idx="223">
                  <c:v>1.9637372052432014E-2</c:v>
                </c:pt>
                <c:pt idx="224">
                  <c:v>1.9636511606121752E-2</c:v>
                </c:pt>
                <c:pt idx="225">
                  <c:v>2.0690761349769732E-2</c:v>
                </c:pt>
                <c:pt idx="226">
                  <c:v>2.0254595866885286E-2</c:v>
                </c:pt>
                <c:pt idx="227">
                  <c:v>1.9541716991698915E-2</c:v>
                </c:pt>
                <c:pt idx="228">
                  <c:v>2.2116977357659464E-2</c:v>
                </c:pt>
                <c:pt idx="229">
                  <c:v>2.310755545562054E-2</c:v>
                </c:pt>
                <c:pt idx="230">
                  <c:v>2.6394405238688981E-2</c:v>
                </c:pt>
                <c:pt idx="231">
                  <c:v>2.6980196181623749E-2</c:v>
                </c:pt>
                <c:pt idx="232">
                  <c:v>2.7939640247529235E-2</c:v>
                </c:pt>
                <c:pt idx="233">
                  <c:v>2.8096885024288379E-2</c:v>
                </c:pt>
                <c:pt idx="234">
                  <c:v>2.6400508180514825E-2</c:v>
                </c:pt>
                <c:pt idx="235">
                  <c:v>3.3510478472703567E-2</c:v>
                </c:pt>
                <c:pt idx="236">
                  <c:v>3.5189527286815042E-2</c:v>
                </c:pt>
                <c:pt idx="237">
                  <c:v>4.4918154708290664E-2</c:v>
                </c:pt>
                <c:pt idx="238">
                  <c:v>5.608784565986065E-2</c:v>
                </c:pt>
                <c:pt idx="239">
                  <c:v>6.3163247549600995E-2</c:v>
                </c:pt>
                <c:pt idx="240">
                  <c:v>7.2206208975771277E-2</c:v>
                </c:pt>
                <c:pt idx="241">
                  <c:v>7.1656620030900287E-2</c:v>
                </c:pt>
                <c:pt idx="242">
                  <c:v>6.9525635165398281E-2</c:v>
                </c:pt>
                <c:pt idx="243">
                  <c:v>6.8086204500211134E-2</c:v>
                </c:pt>
                <c:pt idx="244">
                  <c:v>6.4491739745719659E-2</c:v>
                </c:pt>
                <c:pt idx="245">
                  <c:v>6.1293143025047229E-2</c:v>
                </c:pt>
                <c:pt idx="246">
                  <c:v>6.2001576206905586E-2</c:v>
                </c:pt>
                <c:pt idx="247">
                  <c:v>5.9066500996359711E-2</c:v>
                </c:pt>
                <c:pt idx="248">
                  <c:v>6.5380100702429375E-2</c:v>
                </c:pt>
                <c:pt idx="249">
                  <c:v>6.9610295098499253E-2</c:v>
                </c:pt>
                <c:pt idx="250">
                  <c:v>6.7399740974551273E-2</c:v>
                </c:pt>
                <c:pt idx="251">
                  <c:v>6.7714296825989423E-2</c:v>
                </c:pt>
                <c:pt idx="252">
                  <c:v>6.5343045381882917E-2</c:v>
                </c:pt>
                <c:pt idx="253">
                  <c:v>7.0520053353424206E-2</c:v>
                </c:pt>
                <c:pt idx="254">
                  <c:v>7.32406442557159E-2</c:v>
                </c:pt>
                <c:pt idx="255">
                  <c:v>7.0388066505030447E-2</c:v>
                </c:pt>
                <c:pt idx="256">
                  <c:v>6.6967058442546148E-2</c:v>
                </c:pt>
                <c:pt idx="257">
                  <c:v>5.7667493619416817E-2</c:v>
                </c:pt>
                <c:pt idx="258">
                  <c:v>5.7509885558695545E-2</c:v>
                </c:pt>
                <c:pt idx="259">
                  <c:v>6.1702297540910375E-2</c:v>
                </c:pt>
                <c:pt idx="260">
                  <c:v>6.8566249786656458E-2</c:v>
                </c:pt>
                <c:pt idx="261">
                  <c:v>8.4760603577829524E-2</c:v>
                </c:pt>
                <c:pt idx="262">
                  <c:v>9.1225290785091007E-2</c:v>
                </c:pt>
                <c:pt idx="263">
                  <c:v>0.10058475037603619</c:v>
                </c:pt>
                <c:pt idx="264">
                  <c:v>0.10005333088487051</c:v>
                </c:pt>
                <c:pt idx="265">
                  <c:v>9.3063053247300367E-2</c:v>
                </c:pt>
                <c:pt idx="266">
                  <c:v>9.3316162714611739E-2</c:v>
                </c:pt>
                <c:pt idx="267">
                  <c:v>9.0069196899934839E-2</c:v>
                </c:pt>
                <c:pt idx="268">
                  <c:v>8.9217054358512834E-2</c:v>
                </c:pt>
                <c:pt idx="269">
                  <c:v>9.3711177519136074E-2</c:v>
                </c:pt>
                <c:pt idx="270">
                  <c:v>8.9085569830175099E-2</c:v>
                </c:pt>
                <c:pt idx="271">
                  <c:v>8.8342062250389777E-2</c:v>
                </c:pt>
                <c:pt idx="272">
                  <c:v>8.9172815267574229E-2</c:v>
                </c:pt>
                <c:pt idx="273">
                  <c:v>8.5071931355329006E-2</c:v>
                </c:pt>
                <c:pt idx="274">
                  <c:v>9.3100228400403356E-2</c:v>
                </c:pt>
                <c:pt idx="275">
                  <c:v>8.7163305118676607E-2</c:v>
                </c:pt>
                <c:pt idx="276">
                  <c:v>8.5224843954825852E-2</c:v>
                </c:pt>
                <c:pt idx="277">
                  <c:v>7.8255442371035489E-2</c:v>
                </c:pt>
                <c:pt idx="278">
                  <c:v>7.3305180904729123E-2</c:v>
                </c:pt>
                <c:pt idx="279">
                  <c:v>8.2694016022766575E-2</c:v>
                </c:pt>
                <c:pt idx="280">
                  <c:v>8.5100560729624075E-2</c:v>
                </c:pt>
                <c:pt idx="281">
                  <c:v>9.4067372142801309E-2</c:v>
                </c:pt>
                <c:pt idx="282">
                  <c:v>9.7610171548869099E-2</c:v>
                </c:pt>
                <c:pt idx="283">
                  <c:v>9.6450936183345604E-2</c:v>
                </c:pt>
                <c:pt idx="284">
                  <c:v>9.9386044368836704E-2</c:v>
                </c:pt>
                <c:pt idx="285">
                  <c:v>9.2850473842279152E-2</c:v>
                </c:pt>
                <c:pt idx="286">
                  <c:v>9.1628466847343742E-2</c:v>
                </c:pt>
                <c:pt idx="287">
                  <c:v>9.1960489790429506E-2</c:v>
                </c:pt>
                <c:pt idx="288">
                  <c:v>8.3390643318516436E-2</c:v>
                </c:pt>
                <c:pt idx="289">
                  <c:v>9.249415785345487E-2</c:v>
                </c:pt>
                <c:pt idx="290">
                  <c:v>9.5195863743935683E-2</c:v>
                </c:pt>
                <c:pt idx="291">
                  <c:v>9.7316865869838398E-2</c:v>
                </c:pt>
                <c:pt idx="292">
                  <c:v>0.10571826196102203</c:v>
                </c:pt>
                <c:pt idx="293">
                  <c:v>0.10808269401944734</c:v>
                </c:pt>
                <c:pt idx="294">
                  <c:v>0.11295930699562912</c:v>
                </c:pt>
                <c:pt idx="295">
                  <c:v>0.11865548600573678</c:v>
                </c:pt>
                <c:pt idx="296">
                  <c:v>0.12571784994714039</c:v>
                </c:pt>
                <c:pt idx="297">
                  <c:v>0.12961696197698128</c:v>
                </c:pt>
                <c:pt idx="298">
                  <c:v>0.13299897300184482</c:v>
                </c:pt>
                <c:pt idx="299">
                  <c:v>0.13409347316020417</c:v>
                </c:pt>
                <c:pt idx="300">
                  <c:v>0.13668735624163714</c:v>
                </c:pt>
                <c:pt idx="301">
                  <c:v>0.13512221682681311</c:v>
                </c:pt>
                <c:pt idx="302">
                  <c:v>0.1343210362525496</c:v>
                </c:pt>
                <c:pt idx="303">
                  <c:v>0.13404641781208193</c:v>
                </c:pt>
                <c:pt idx="304">
                  <c:v>0.13255313839701086</c:v>
                </c:pt>
                <c:pt idx="305">
                  <c:v>0.13505195975449541</c:v>
                </c:pt>
                <c:pt idx="306">
                  <c:v>0.13568169542930639</c:v>
                </c:pt>
                <c:pt idx="307">
                  <c:v>0.13606626271485617</c:v>
                </c:pt>
                <c:pt idx="308">
                  <c:v>0.13370297865249739</c:v>
                </c:pt>
                <c:pt idx="309">
                  <c:v>0.12856207125199698</c:v>
                </c:pt>
                <c:pt idx="310">
                  <c:v>0.12111480736176407</c:v>
                </c:pt>
                <c:pt idx="311">
                  <c:v>0.12104056066507107</c:v>
                </c:pt>
                <c:pt idx="312">
                  <c:v>0.12261758370629611</c:v>
                </c:pt>
                <c:pt idx="313">
                  <c:v>0.12573822785434305</c:v>
                </c:pt>
                <c:pt idx="314">
                  <c:v>0.12874088931398864</c:v>
                </c:pt>
                <c:pt idx="315">
                  <c:v>0.11945508649785928</c:v>
                </c:pt>
                <c:pt idx="316">
                  <c:v>0.11033673882311892</c:v>
                </c:pt>
                <c:pt idx="317">
                  <c:v>0.1113060232686354</c:v>
                </c:pt>
                <c:pt idx="318">
                  <c:v>0.11370722849357154</c:v>
                </c:pt>
                <c:pt idx="319">
                  <c:v>0.12191877828064222</c:v>
                </c:pt>
                <c:pt idx="320">
                  <c:v>0.13009613730959896</c:v>
                </c:pt>
                <c:pt idx="321">
                  <c:v>0.12553977538179389</c:v>
                </c:pt>
                <c:pt idx="322">
                  <c:v>0.123680441356295</c:v>
                </c:pt>
                <c:pt idx="323">
                  <c:v>0.12280281810313068</c:v>
                </c:pt>
                <c:pt idx="324">
                  <c:v>0.11752522937579911</c:v>
                </c:pt>
                <c:pt idx="325">
                  <c:v>0.11934524549066509</c:v>
                </c:pt>
                <c:pt idx="326">
                  <c:v>0.11695235051509731</c:v>
                </c:pt>
                <c:pt idx="327">
                  <c:v>0.11195894958291233</c:v>
                </c:pt>
                <c:pt idx="328">
                  <c:v>0.10943977894410602</c:v>
                </c:pt>
                <c:pt idx="329">
                  <c:v>0.10570096751209544</c:v>
                </c:pt>
                <c:pt idx="330">
                  <c:v>0.10527516199378943</c:v>
                </c:pt>
                <c:pt idx="331">
                  <c:v>9.9813497584232511E-2</c:v>
                </c:pt>
                <c:pt idx="332">
                  <c:v>9.5520853127017941E-2</c:v>
                </c:pt>
                <c:pt idx="333">
                  <c:v>9.1192819443366685E-2</c:v>
                </c:pt>
                <c:pt idx="334">
                  <c:v>8.5355323354201207E-2</c:v>
                </c:pt>
                <c:pt idx="335">
                  <c:v>9.0712678583234951E-2</c:v>
                </c:pt>
                <c:pt idx="336">
                  <c:v>9.4144376210768155E-2</c:v>
                </c:pt>
                <c:pt idx="337">
                  <c:v>9.2959540851118197E-2</c:v>
                </c:pt>
                <c:pt idx="338">
                  <c:v>9.4867830915354001E-2</c:v>
                </c:pt>
                <c:pt idx="339">
                  <c:v>8.7266723433571919E-2</c:v>
                </c:pt>
                <c:pt idx="340">
                  <c:v>8.3334776031349839E-2</c:v>
                </c:pt>
                <c:pt idx="341">
                  <c:v>8.354128768633598E-2</c:v>
                </c:pt>
                <c:pt idx="342">
                  <c:v>8.3649098416905071E-2</c:v>
                </c:pt>
                <c:pt idx="343">
                  <c:v>8.3803040826439343E-2</c:v>
                </c:pt>
                <c:pt idx="344">
                  <c:v>8.5197564136196266E-2</c:v>
                </c:pt>
                <c:pt idx="345">
                  <c:v>8.4204939908579912E-2</c:v>
                </c:pt>
                <c:pt idx="346">
                  <c:v>7.6456075527986E-2</c:v>
                </c:pt>
                <c:pt idx="347">
                  <c:v>7.2099526959018639E-2</c:v>
                </c:pt>
                <c:pt idx="348">
                  <c:v>7.0954702202649406E-2</c:v>
                </c:pt>
                <c:pt idx="349">
                  <c:v>7.353774069161978E-2</c:v>
                </c:pt>
                <c:pt idx="350">
                  <c:v>7.9185253935737721E-2</c:v>
                </c:pt>
                <c:pt idx="351">
                  <c:v>8.450720558655983E-2</c:v>
                </c:pt>
                <c:pt idx="352">
                  <c:v>7.9682351128547296E-2</c:v>
                </c:pt>
                <c:pt idx="353">
                  <c:v>7.9820560310543465E-2</c:v>
                </c:pt>
                <c:pt idx="354">
                  <c:v>7.7256482005689811E-2</c:v>
                </c:pt>
                <c:pt idx="355">
                  <c:v>7.4141459694819167E-2</c:v>
                </c:pt>
                <c:pt idx="356">
                  <c:v>8.1733906496834971E-2</c:v>
                </c:pt>
                <c:pt idx="357">
                  <c:v>7.5296874345997244E-2</c:v>
                </c:pt>
                <c:pt idx="358">
                  <c:v>7.7681955002225814E-2</c:v>
                </c:pt>
                <c:pt idx="359">
                  <c:v>7.7673039803354285E-2</c:v>
                </c:pt>
                <c:pt idx="360">
                  <c:v>7.5080662946491239E-2</c:v>
                </c:pt>
                <c:pt idx="361">
                  <c:v>7.3014092723646451E-2</c:v>
                </c:pt>
                <c:pt idx="362">
                  <c:v>6.923406314364991E-2</c:v>
                </c:pt>
                <c:pt idx="363">
                  <c:v>7.3596707465702349E-2</c:v>
                </c:pt>
                <c:pt idx="364">
                  <c:v>7.6747881102985749E-2</c:v>
                </c:pt>
                <c:pt idx="365">
                  <c:v>7.9757837924412905E-2</c:v>
                </c:pt>
                <c:pt idx="366">
                  <c:v>7.7680436467277625E-2</c:v>
                </c:pt>
                <c:pt idx="367">
                  <c:v>7.2106310716902669E-2</c:v>
                </c:pt>
                <c:pt idx="368">
                  <c:v>6.5487881105658702E-2</c:v>
                </c:pt>
                <c:pt idx="369">
                  <c:v>6.6447739639320116E-2</c:v>
                </c:pt>
                <c:pt idx="370">
                  <c:v>6.9762180803007778E-2</c:v>
                </c:pt>
                <c:pt idx="371">
                  <c:v>7.2807658461868804E-2</c:v>
                </c:pt>
                <c:pt idx="372">
                  <c:v>7.0561557865722949E-2</c:v>
                </c:pt>
                <c:pt idx="373">
                  <c:v>6.5820753993011155E-2</c:v>
                </c:pt>
                <c:pt idx="374">
                  <c:v>6.7960326470368926E-2</c:v>
                </c:pt>
                <c:pt idx="375">
                  <c:v>6.4697230137102213E-2</c:v>
                </c:pt>
                <c:pt idx="376">
                  <c:v>6.6616926204320498E-2</c:v>
                </c:pt>
                <c:pt idx="377">
                  <c:v>7.1512128112452653E-2</c:v>
                </c:pt>
                <c:pt idx="378">
                  <c:v>6.9814426208563596E-2</c:v>
                </c:pt>
                <c:pt idx="379">
                  <c:v>7.2683991884172433E-2</c:v>
                </c:pt>
                <c:pt idx="380">
                  <c:v>8.3960783440533218E-2</c:v>
                </c:pt>
                <c:pt idx="381">
                  <c:v>8.7915307410145527E-2</c:v>
                </c:pt>
                <c:pt idx="382">
                  <c:v>9.545802666664005E-2</c:v>
                </c:pt>
                <c:pt idx="383">
                  <c:v>0.10497002496171287</c:v>
                </c:pt>
                <c:pt idx="384">
                  <c:v>0.10025720563818744</c:v>
                </c:pt>
                <c:pt idx="385">
                  <c:v>9.5782916544248961E-2</c:v>
                </c:pt>
                <c:pt idx="386">
                  <c:v>8.8509368489798457E-2</c:v>
                </c:pt>
                <c:pt idx="387">
                  <c:v>8.3422818098277812E-2</c:v>
                </c:pt>
                <c:pt idx="388">
                  <c:v>8.5985149890244583E-2</c:v>
                </c:pt>
                <c:pt idx="389">
                  <c:v>8.9355615181650624E-2</c:v>
                </c:pt>
                <c:pt idx="390">
                  <c:v>9.0898084485652342E-2</c:v>
                </c:pt>
                <c:pt idx="391">
                  <c:v>8.2286822055353093E-2</c:v>
                </c:pt>
                <c:pt idx="392">
                  <c:v>7.6129086819696934E-2</c:v>
                </c:pt>
                <c:pt idx="393">
                  <c:v>6.8166694145375836E-2</c:v>
                </c:pt>
                <c:pt idx="394">
                  <c:v>6.6742210460961057E-2</c:v>
                </c:pt>
                <c:pt idx="395">
                  <c:v>7.2175816629135706E-2</c:v>
                </c:pt>
                <c:pt idx="396">
                  <c:v>7.0489672468033837E-2</c:v>
                </c:pt>
                <c:pt idx="397">
                  <c:v>7.2820619569841177E-2</c:v>
                </c:pt>
                <c:pt idx="398">
                  <c:v>7.0566746208907211E-2</c:v>
                </c:pt>
                <c:pt idx="399">
                  <c:v>6.8144689029665917E-2</c:v>
                </c:pt>
                <c:pt idx="400">
                  <c:v>6.5981491390312882E-2</c:v>
                </c:pt>
                <c:pt idx="401">
                  <c:v>6.828021598964451E-2</c:v>
                </c:pt>
                <c:pt idx="402">
                  <c:v>6.444191700275681E-2</c:v>
                </c:pt>
                <c:pt idx="403">
                  <c:v>6.243600792768704E-2</c:v>
                </c:pt>
                <c:pt idx="404">
                  <c:v>6.6218517080541509E-2</c:v>
                </c:pt>
                <c:pt idx="405">
                  <c:v>6.6242108310265252E-2</c:v>
                </c:pt>
                <c:pt idx="406">
                  <c:v>6.6005865395710989E-2</c:v>
                </c:pt>
                <c:pt idx="407">
                  <c:v>6.5595653201602683E-2</c:v>
                </c:pt>
                <c:pt idx="408">
                  <c:v>6.0803080334061829E-2</c:v>
                </c:pt>
                <c:pt idx="409">
                  <c:v>5.9150405167507622E-2</c:v>
                </c:pt>
                <c:pt idx="410">
                  <c:v>6.4860725001217118E-2</c:v>
                </c:pt>
                <c:pt idx="411">
                  <c:v>6.3897911076581312E-2</c:v>
                </c:pt>
                <c:pt idx="412">
                  <c:v>6.4181679939844499E-2</c:v>
                </c:pt>
                <c:pt idx="413">
                  <c:v>6.182165629669243E-2</c:v>
                </c:pt>
                <c:pt idx="414">
                  <c:v>5.8941502432083209E-2</c:v>
                </c:pt>
                <c:pt idx="415">
                  <c:v>5.8180013066905685E-2</c:v>
                </c:pt>
                <c:pt idx="416">
                  <c:v>6.0595930939423961E-2</c:v>
                </c:pt>
                <c:pt idx="417">
                  <c:v>6.395905930524276E-2</c:v>
                </c:pt>
                <c:pt idx="418">
                  <c:v>6.343633984932881E-2</c:v>
                </c:pt>
                <c:pt idx="419">
                  <c:v>6.7135053677239542E-2</c:v>
                </c:pt>
                <c:pt idx="420">
                  <c:v>6.6074884531028111E-2</c:v>
                </c:pt>
                <c:pt idx="421">
                  <c:v>5.8830940027721823E-2</c:v>
                </c:pt>
                <c:pt idx="422">
                  <c:v>5.9396059301726506E-2</c:v>
                </c:pt>
                <c:pt idx="423">
                  <c:v>5.9192812753791749E-2</c:v>
                </c:pt>
                <c:pt idx="424">
                  <c:v>5.7881715899162231E-2</c:v>
                </c:pt>
                <c:pt idx="425">
                  <c:v>6.2718152506017477E-2</c:v>
                </c:pt>
                <c:pt idx="426">
                  <c:v>5.9669445323034247E-2</c:v>
                </c:pt>
                <c:pt idx="427">
                  <c:v>5.5151633812186684E-2</c:v>
                </c:pt>
                <c:pt idx="428">
                  <c:v>5.3377654693539389E-2</c:v>
                </c:pt>
                <c:pt idx="429">
                  <c:v>5.083430243712414E-2</c:v>
                </c:pt>
                <c:pt idx="430">
                  <c:v>5.1822175013641732E-2</c:v>
                </c:pt>
                <c:pt idx="431">
                  <c:v>5.1073431860725618E-2</c:v>
                </c:pt>
                <c:pt idx="432">
                  <c:v>5.2072150134983251E-2</c:v>
                </c:pt>
                <c:pt idx="433">
                  <c:v>5.6383886677741094E-2</c:v>
                </c:pt>
                <c:pt idx="434">
                  <c:v>5.5184245255097436E-2</c:v>
                </c:pt>
                <c:pt idx="435">
                  <c:v>5.5542557093941874E-2</c:v>
                </c:pt>
                <c:pt idx="436">
                  <c:v>5.247102970569513E-2</c:v>
                </c:pt>
                <c:pt idx="437">
                  <c:v>5.1338098815203903E-2</c:v>
                </c:pt>
                <c:pt idx="438">
                  <c:v>4.8857730262214301E-2</c:v>
                </c:pt>
                <c:pt idx="439">
                  <c:v>5.0633274943533223E-2</c:v>
                </c:pt>
                <c:pt idx="440">
                  <c:v>5.8951532508129859E-2</c:v>
                </c:pt>
                <c:pt idx="441">
                  <c:v>5.9995271083664155E-2</c:v>
                </c:pt>
                <c:pt idx="442">
                  <c:v>6.7172876030363315E-2</c:v>
                </c:pt>
                <c:pt idx="443">
                  <c:v>6.958683361907711E-2</c:v>
                </c:pt>
                <c:pt idx="444">
                  <c:v>6.5135826015958881E-2</c:v>
                </c:pt>
                <c:pt idx="445">
                  <c:v>6.9218006204371657E-2</c:v>
                </c:pt>
                <c:pt idx="446">
                  <c:v>7.245733202277875E-2</c:v>
                </c:pt>
                <c:pt idx="447">
                  <c:v>7.5379714066022979E-2</c:v>
                </c:pt>
                <c:pt idx="448">
                  <c:v>7.8540613526638159E-2</c:v>
                </c:pt>
                <c:pt idx="449">
                  <c:v>7.4709178410108351E-2</c:v>
                </c:pt>
                <c:pt idx="450">
                  <c:v>7.3206300411408298E-2</c:v>
                </c:pt>
                <c:pt idx="451">
                  <c:v>7.1969361459126385E-2</c:v>
                </c:pt>
                <c:pt idx="452">
                  <c:v>7.1611024053707215E-2</c:v>
                </c:pt>
                <c:pt idx="453">
                  <c:v>7.3419371607535283E-2</c:v>
                </c:pt>
                <c:pt idx="454">
                  <c:v>6.9675067681232494E-2</c:v>
                </c:pt>
                <c:pt idx="455">
                  <c:v>6.5468896014348757E-2</c:v>
                </c:pt>
                <c:pt idx="456">
                  <c:v>5.9331029835677923E-2</c:v>
                </c:pt>
                <c:pt idx="457">
                  <c:v>5.4024554838027025E-2</c:v>
                </c:pt>
                <c:pt idx="458">
                  <c:v>5.6863165253212902E-2</c:v>
                </c:pt>
                <c:pt idx="459">
                  <c:v>5.9832926562418502E-2</c:v>
                </c:pt>
                <c:pt idx="460">
                  <c:v>5.8758032051902762E-2</c:v>
                </c:pt>
                <c:pt idx="461">
                  <c:v>6.208776226206926E-2</c:v>
                </c:pt>
                <c:pt idx="462">
                  <c:v>6.1080200259460669E-2</c:v>
                </c:pt>
                <c:pt idx="463">
                  <c:v>5.8816611604583451E-2</c:v>
                </c:pt>
                <c:pt idx="464">
                  <c:v>6.1253724274834852E-2</c:v>
                </c:pt>
                <c:pt idx="465">
                  <c:v>5.6559807772624253E-2</c:v>
                </c:pt>
                <c:pt idx="466">
                  <c:v>4.7061707603168211E-2</c:v>
                </c:pt>
                <c:pt idx="467">
                  <c:v>4.7442971936085626E-2</c:v>
                </c:pt>
                <c:pt idx="468">
                  <c:v>4.3469076984681373E-2</c:v>
                </c:pt>
                <c:pt idx="469">
                  <c:v>4.2827910347641059E-2</c:v>
                </c:pt>
                <c:pt idx="470">
                  <c:v>4.5654505862055592E-2</c:v>
                </c:pt>
                <c:pt idx="471">
                  <c:v>3.8893401373722457E-2</c:v>
                </c:pt>
                <c:pt idx="472">
                  <c:v>3.9398047862738129E-2</c:v>
                </c:pt>
                <c:pt idx="473">
                  <c:v>4.1564034687964269E-2</c:v>
                </c:pt>
                <c:pt idx="474">
                  <c:v>3.8871734332452203E-2</c:v>
                </c:pt>
                <c:pt idx="475">
                  <c:v>4.6207016176746073E-2</c:v>
                </c:pt>
                <c:pt idx="476">
                  <c:v>5.2684291539742363E-2</c:v>
                </c:pt>
                <c:pt idx="477">
                  <c:v>5.7171425296131478E-2</c:v>
                </c:pt>
                <c:pt idx="478">
                  <c:v>6.1420772391393222E-2</c:v>
                </c:pt>
                <c:pt idx="479">
                  <c:v>6.6245121800219922E-2</c:v>
                </c:pt>
                <c:pt idx="480">
                  <c:v>6.2303962923917197E-2</c:v>
                </c:pt>
                <c:pt idx="481">
                  <c:v>5.5693704259231702E-2</c:v>
                </c:pt>
                <c:pt idx="482">
                  <c:v>5.9151219502436306E-2</c:v>
                </c:pt>
                <c:pt idx="483">
                  <c:v>4.8864084969846101E-2</c:v>
                </c:pt>
                <c:pt idx="484">
                  <c:v>5.0623834467473011E-2</c:v>
                </c:pt>
                <c:pt idx="485">
                  <c:v>5.1918850016406504E-2</c:v>
                </c:pt>
                <c:pt idx="486">
                  <c:v>5.0492074135135602E-2</c:v>
                </c:pt>
                <c:pt idx="487">
                  <c:v>6.0112723478644534E-2</c:v>
                </c:pt>
                <c:pt idx="488">
                  <c:v>6.4203565918032168E-2</c:v>
                </c:pt>
                <c:pt idx="489">
                  <c:v>7.0934295822801099E-2</c:v>
                </c:pt>
                <c:pt idx="490">
                  <c:v>7.3376724197508653E-2</c:v>
                </c:pt>
                <c:pt idx="491">
                  <c:v>7.2680438972385672E-2</c:v>
                </c:pt>
                <c:pt idx="492">
                  <c:v>7.0624434105650807E-2</c:v>
                </c:pt>
                <c:pt idx="493">
                  <c:v>7.0578788522199648E-2</c:v>
                </c:pt>
                <c:pt idx="494">
                  <c:v>6.4122413529547506E-2</c:v>
                </c:pt>
                <c:pt idx="495">
                  <c:v>6.0299977911536295E-2</c:v>
                </c:pt>
                <c:pt idx="496">
                  <c:v>6.1269474994491667E-2</c:v>
                </c:pt>
                <c:pt idx="497">
                  <c:v>5.6863034541142263E-2</c:v>
                </c:pt>
                <c:pt idx="498">
                  <c:v>5.8523239580530115E-2</c:v>
                </c:pt>
                <c:pt idx="499">
                  <c:v>5.966615232348732E-2</c:v>
                </c:pt>
                <c:pt idx="500">
                  <c:v>6.0254711226715343E-2</c:v>
                </c:pt>
                <c:pt idx="501">
                  <c:v>5.7214527853314677E-2</c:v>
                </c:pt>
                <c:pt idx="502">
                  <c:v>5.9532334619551736E-2</c:v>
                </c:pt>
                <c:pt idx="503">
                  <c:v>6.1452179151627422E-2</c:v>
                </c:pt>
                <c:pt idx="504">
                  <c:v>5.637668474768865E-2</c:v>
                </c:pt>
                <c:pt idx="505">
                  <c:v>5.8719619578398372E-2</c:v>
                </c:pt>
                <c:pt idx="506">
                  <c:v>5.5123632315371748E-2</c:v>
                </c:pt>
                <c:pt idx="507">
                  <c:v>4.9434180710978826E-2</c:v>
                </c:pt>
                <c:pt idx="508">
                  <c:v>4.8542492062736989E-2</c:v>
                </c:pt>
                <c:pt idx="509">
                  <c:v>5.5365715433257676E-2</c:v>
                </c:pt>
                <c:pt idx="510">
                  <c:v>5.6969738290531119E-2</c:v>
                </c:pt>
                <c:pt idx="511">
                  <c:v>6.2680149389114204E-2</c:v>
                </c:pt>
                <c:pt idx="512">
                  <c:v>6.7079796067943967E-2</c:v>
                </c:pt>
                <c:pt idx="513">
                  <c:v>6.1246382557956752E-2</c:v>
                </c:pt>
                <c:pt idx="514">
                  <c:v>6.1396736030995401E-2</c:v>
                </c:pt>
                <c:pt idx="515">
                  <c:v>5.4487095208067056E-2</c:v>
                </c:pt>
                <c:pt idx="516">
                  <c:v>5.1735533603229182E-2</c:v>
                </c:pt>
                <c:pt idx="517">
                  <c:v>5.013984027495598E-2</c:v>
                </c:pt>
                <c:pt idx="518">
                  <c:v>4.8263348455377254E-2</c:v>
                </c:pt>
                <c:pt idx="519">
                  <c:v>5.1365331841971118E-2</c:v>
                </c:pt>
                <c:pt idx="520">
                  <c:v>5.2074848659949907E-2</c:v>
                </c:pt>
                <c:pt idx="521">
                  <c:v>5.0822510350163413E-2</c:v>
                </c:pt>
                <c:pt idx="522">
                  <c:v>4.9730121505107978E-2</c:v>
                </c:pt>
                <c:pt idx="523">
                  <c:v>4.9416213193853011E-2</c:v>
                </c:pt>
                <c:pt idx="524">
                  <c:v>5.025526349440132E-2</c:v>
                </c:pt>
                <c:pt idx="525">
                  <c:v>4.9139436209581049E-2</c:v>
                </c:pt>
                <c:pt idx="526">
                  <c:v>5.0247461527130555E-2</c:v>
                </c:pt>
                <c:pt idx="527">
                  <c:v>4.8820686496922644E-2</c:v>
                </c:pt>
                <c:pt idx="528">
                  <c:v>4.6782396153610337E-2</c:v>
                </c:pt>
                <c:pt idx="529">
                  <c:v>4.4458905480391483E-2</c:v>
                </c:pt>
                <c:pt idx="530">
                  <c:v>4.3485500085843301E-2</c:v>
                </c:pt>
                <c:pt idx="531">
                  <c:v>4.0607474716369399E-2</c:v>
                </c:pt>
                <c:pt idx="532">
                  <c:v>4.0329417801201375E-2</c:v>
                </c:pt>
                <c:pt idx="533">
                  <c:v>4.0277161944837721E-2</c:v>
                </c:pt>
                <c:pt idx="534">
                  <c:v>3.981858941783635E-2</c:v>
                </c:pt>
                <c:pt idx="535">
                  <c:v>3.947045148263692E-2</c:v>
                </c:pt>
                <c:pt idx="536">
                  <c:v>3.6702801784669691E-2</c:v>
                </c:pt>
                <c:pt idx="537">
                  <c:v>3.4189317994359682E-2</c:v>
                </c:pt>
                <c:pt idx="538">
                  <c:v>3.1628851321891215E-2</c:v>
                </c:pt>
                <c:pt idx="539">
                  <c:v>3.1942675625079374E-2</c:v>
                </c:pt>
                <c:pt idx="540">
                  <c:v>3.1848321084020935E-2</c:v>
                </c:pt>
                <c:pt idx="541">
                  <c:v>3.4115127826520965E-2</c:v>
                </c:pt>
                <c:pt idx="542">
                  <c:v>3.4500912360009399E-2</c:v>
                </c:pt>
                <c:pt idx="543">
                  <c:v>3.6572811290529354E-2</c:v>
                </c:pt>
                <c:pt idx="544">
                  <c:v>4.2618545080725934E-2</c:v>
                </c:pt>
                <c:pt idx="545">
                  <c:v>4.4407794922648805E-2</c:v>
                </c:pt>
                <c:pt idx="546">
                  <c:v>4.5394954894608139E-2</c:v>
                </c:pt>
                <c:pt idx="547">
                  <c:v>4.2313272965776257E-2</c:v>
                </c:pt>
                <c:pt idx="548">
                  <c:v>3.5964198170814692E-2</c:v>
                </c:pt>
                <c:pt idx="549">
                  <c:v>3.3975912189635409E-2</c:v>
                </c:pt>
                <c:pt idx="550">
                  <c:v>3.3237316339909485E-2</c:v>
                </c:pt>
                <c:pt idx="551">
                  <c:v>3.3182061617322144E-2</c:v>
                </c:pt>
                <c:pt idx="552">
                  <c:v>3.3292808038626845E-2</c:v>
                </c:pt>
                <c:pt idx="553">
                  <c:v>3.5127453623125846E-2</c:v>
                </c:pt>
                <c:pt idx="554">
                  <c:v>3.728264919821106E-2</c:v>
                </c:pt>
                <c:pt idx="555">
                  <c:v>3.7606209927926126E-2</c:v>
                </c:pt>
                <c:pt idx="556">
                  <c:v>3.8521766876183305E-2</c:v>
                </c:pt>
                <c:pt idx="557">
                  <c:v>3.7281272942052093E-2</c:v>
                </c:pt>
                <c:pt idx="558">
                  <c:v>3.5421898976692567E-2</c:v>
                </c:pt>
                <c:pt idx="559">
                  <c:v>3.4814935358629812E-2</c:v>
                </c:pt>
                <c:pt idx="560">
                  <c:v>3.2813879109847052E-2</c:v>
                </c:pt>
                <c:pt idx="561">
                  <c:v>3.1405274870653317E-2</c:v>
                </c:pt>
                <c:pt idx="562">
                  <c:v>3.3627218305727756E-2</c:v>
                </c:pt>
                <c:pt idx="563">
                  <c:v>3.5351901564537297E-2</c:v>
                </c:pt>
                <c:pt idx="564">
                  <c:v>3.5803818516113507E-2</c:v>
                </c:pt>
                <c:pt idx="565">
                  <c:v>3.555721763808814E-2</c:v>
                </c:pt>
                <c:pt idx="566">
                  <c:v>3.3874115185987361E-2</c:v>
                </c:pt>
                <c:pt idx="567">
                  <c:v>3.1695550825437568E-2</c:v>
                </c:pt>
                <c:pt idx="568">
                  <c:v>3.1692149161268258E-2</c:v>
                </c:pt>
                <c:pt idx="569">
                  <c:v>3.2478321139994291E-2</c:v>
                </c:pt>
                <c:pt idx="570">
                  <c:v>2.8262522954720249E-2</c:v>
                </c:pt>
                <c:pt idx="571">
                  <c:v>2.6560018351945727E-2</c:v>
                </c:pt>
                <c:pt idx="572">
                  <c:v>2.5458740724915371E-2</c:v>
                </c:pt>
                <c:pt idx="573">
                  <c:v>2.3490345389400445E-2</c:v>
                </c:pt>
                <c:pt idx="574">
                  <c:v>2.7155294957301224E-2</c:v>
                </c:pt>
                <c:pt idx="575">
                  <c:v>3.0355233278570346E-2</c:v>
                </c:pt>
                <c:pt idx="576">
                  <c:v>3.5590184269581826E-2</c:v>
                </c:pt>
                <c:pt idx="577">
                  <c:v>3.5591804461395392E-2</c:v>
                </c:pt>
                <c:pt idx="578">
                  <c:v>3.3542174215474445E-2</c:v>
                </c:pt>
                <c:pt idx="579">
                  <c:v>3.3805580430072389E-2</c:v>
                </c:pt>
                <c:pt idx="580">
                  <c:v>3.340819206113832E-2</c:v>
                </c:pt>
                <c:pt idx="581">
                  <c:v>3.7033065867535041E-2</c:v>
                </c:pt>
                <c:pt idx="582">
                  <c:v>3.885834927473715E-2</c:v>
                </c:pt>
                <c:pt idx="583">
                  <c:v>3.8779230359949735E-2</c:v>
                </c:pt>
                <c:pt idx="584">
                  <c:v>3.4570438976966426E-2</c:v>
                </c:pt>
                <c:pt idx="585">
                  <c:v>3.1830813064959766E-2</c:v>
                </c:pt>
                <c:pt idx="586">
                  <c:v>2.9610307023168185E-2</c:v>
                </c:pt>
                <c:pt idx="587">
                  <c:v>2.6729559010506991E-2</c:v>
                </c:pt>
                <c:pt idx="588">
                  <c:v>2.5078776892359496E-2</c:v>
                </c:pt>
                <c:pt idx="589">
                  <c:v>2.4125947255601327E-2</c:v>
                </c:pt>
                <c:pt idx="590">
                  <c:v>2.6592983820466327E-2</c:v>
                </c:pt>
                <c:pt idx="591">
                  <c:v>2.764140679382197E-2</c:v>
                </c:pt>
                <c:pt idx="592">
                  <c:v>2.7734845813131501E-2</c:v>
                </c:pt>
                <c:pt idx="593">
                  <c:v>2.8376626384906414E-2</c:v>
                </c:pt>
                <c:pt idx="594">
                  <c:v>2.8883444901145153E-2</c:v>
                </c:pt>
                <c:pt idx="595">
                  <c:v>2.7904379029857689E-2</c:v>
                </c:pt>
                <c:pt idx="596">
                  <c:v>2.9463808673341026E-2</c:v>
                </c:pt>
                <c:pt idx="597">
                  <c:v>2.8649745883199667E-2</c:v>
                </c:pt>
                <c:pt idx="598">
                  <c:v>2.6808595486404935E-2</c:v>
                </c:pt>
                <c:pt idx="599">
                  <c:v>2.7699319694832553E-2</c:v>
                </c:pt>
                <c:pt idx="600">
                  <c:v>2.7428998780575541E-2</c:v>
                </c:pt>
                <c:pt idx="601">
                  <c:v>2.8039931876604685E-2</c:v>
                </c:pt>
                <c:pt idx="602">
                  <c:v>2.9668120186561255E-2</c:v>
                </c:pt>
                <c:pt idx="603">
                  <c:v>2.9437489118456572E-2</c:v>
                </c:pt>
                <c:pt idx="604">
                  <c:v>2.9116185329893574E-2</c:v>
                </c:pt>
                <c:pt idx="605">
                  <c:v>2.8878169558555995E-2</c:v>
                </c:pt>
                <c:pt idx="606">
                  <c:v>3.1207590871328281E-2</c:v>
                </c:pt>
                <c:pt idx="607">
                  <c:v>3.1397723121082272E-2</c:v>
                </c:pt>
                <c:pt idx="608">
                  <c:v>3.2336914867825292E-2</c:v>
                </c:pt>
                <c:pt idx="609">
                  <c:v>3.349356155180272E-2</c:v>
                </c:pt>
                <c:pt idx="610">
                  <c:v>3.1812287165964605E-2</c:v>
                </c:pt>
                <c:pt idx="611">
                  <c:v>3.3250451281422365E-2</c:v>
                </c:pt>
                <c:pt idx="612">
                  <c:v>3.8521501830275764E-2</c:v>
                </c:pt>
                <c:pt idx="613">
                  <c:v>3.8671677321478415E-2</c:v>
                </c:pt>
                <c:pt idx="614">
                  <c:v>3.8594988867849081E-2</c:v>
                </c:pt>
                <c:pt idx="615">
                  <c:v>3.6578051675807702E-2</c:v>
                </c:pt>
                <c:pt idx="616">
                  <c:v>2.9932997881011936E-2</c:v>
                </c:pt>
                <c:pt idx="617">
                  <c:v>2.9856521683198176E-2</c:v>
                </c:pt>
                <c:pt idx="618">
                  <c:v>2.7356035867410082E-2</c:v>
                </c:pt>
                <c:pt idx="619">
                  <c:v>2.8667104012654154E-2</c:v>
                </c:pt>
                <c:pt idx="620">
                  <c:v>3.2631963807091102E-2</c:v>
                </c:pt>
                <c:pt idx="621">
                  <c:v>3.8402887194886604E-2</c:v>
                </c:pt>
                <c:pt idx="622">
                  <c:v>3.8278021383890415E-2</c:v>
                </c:pt>
                <c:pt idx="623">
                  <c:v>3.8270707242953797E-2</c:v>
                </c:pt>
                <c:pt idx="624">
                  <c:v>3.5224703234540793E-2</c:v>
                </c:pt>
                <c:pt idx="625">
                  <c:v>3.1162615923520241E-2</c:v>
                </c:pt>
                <c:pt idx="626">
                  <c:v>4.3316078945562303E-2</c:v>
                </c:pt>
                <c:pt idx="627">
                  <c:v>4.983905012363634E-2</c:v>
                </c:pt>
                <c:pt idx="628">
                  <c:v>5.95903015470962E-2</c:v>
                </c:pt>
                <c:pt idx="629">
                  <c:v>6.7144885809131361E-2</c:v>
                </c:pt>
                <c:pt idx="630">
                  <c:v>6.2262553415457077E-2</c:v>
                </c:pt>
                <c:pt idx="631">
                  <c:v>6.2373028283485184E-2</c:v>
                </c:pt>
                <c:pt idx="632">
                  <c:v>5.6396894525723114E-2</c:v>
                </c:pt>
                <c:pt idx="633">
                  <c:v>5.2493873959515422E-2</c:v>
                </c:pt>
                <c:pt idx="634">
                  <c:v>5.6675414127356424E-2</c:v>
                </c:pt>
                <c:pt idx="635">
                  <c:v>5.4968435346914556E-2</c:v>
                </c:pt>
                <c:pt idx="636">
                  <c:v>5.5380542574850332E-2</c:v>
                </c:pt>
                <c:pt idx="637">
                  <c:v>4.947396688669891E-2</c:v>
                </c:pt>
                <c:pt idx="638">
                  <c:v>4.0573779278346149E-2</c:v>
                </c:pt>
                <c:pt idx="639">
                  <c:v>3.769575415888779E-2</c:v>
                </c:pt>
                <c:pt idx="640">
                  <c:v>3.9445987061458035E-2</c:v>
                </c:pt>
                <c:pt idx="641">
                  <c:v>4.9141867317220894E-2</c:v>
                </c:pt>
                <c:pt idx="642">
                  <c:v>4.890190241289951E-2</c:v>
                </c:pt>
                <c:pt idx="643">
                  <c:v>4.8620439045221023E-2</c:v>
                </c:pt>
                <c:pt idx="644">
                  <c:v>4.5966335668351774E-2</c:v>
                </c:pt>
                <c:pt idx="645">
                  <c:v>3.7260830247888906E-2</c:v>
                </c:pt>
                <c:pt idx="646">
                  <c:v>4.0115461103876988E-2</c:v>
                </c:pt>
                <c:pt idx="647">
                  <c:v>3.9586052752491746E-2</c:v>
                </c:pt>
                <c:pt idx="648">
                  <c:v>3.7071617497806797E-2</c:v>
                </c:pt>
                <c:pt idx="649">
                  <c:v>3.9758561084918362E-2</c:v>
                </c:pt>
                <c:pt idx="650">
                  <c:v>4.2691638536604681E-2</c:v>
                </c:pt>
                <c:pt idx="651">
                  <c:v>4.3352614995225539E-2</c:v>
                </c:pt>
                <c:pt idx="652">
                  <c:v>4.2800162775129283E-2</c:v>
                </c:pt>
                <c:pt idx="653">
                  <c:v>4.4306475923698935E-2</c:v>
                </c:pt>
                <c:pt idx="654">
                  <c:v>4.6417351863526392E-2</c:v>
                </c:pt>
                <c:pt idx="655">
                  <c:v>4.6917372243631822E-2</c:v>
                </c:pt>
                <c:pt idx="656">
                  <c:v>5.4789529193239664E-2</c:v>
                </c:pt>
                <c:pt idx="657">
                  <c:v>5.6708340849845162E-2</c:v>
                </c:pt>
                <c:pt idx="658">
                  <c:v>5.4842902189331702E-2</c:v>
                </c:pt>
                <c:pt idx="659">
                  <c:v>5.4509509918101204E-2</c:v>
                </c:pt>
                <c:pt idx="660">
                  <c:v>5.1587262735368837E-2</c:v>
                </c:pt>
                <c:pt idx="661">
                  <c:v>5.5957795886814286E-2</c:v>
                </c:pt>
                <c:pt idx="662">
                  <c:v>5.3103696117953757E-2</c:v>
                </c:pt>
                <c:pt idx="663">
                  <c:v>5.3621230566494232E-2</c:v>
                </c:pt>
                <c:pt idx="664">
                  <c:v>5.1417985891741944E-2</c:v>
                </c:pt>
                <c:pt idx="665">
                  <c:v>4.7787933762559659E-2</c:v>
                </c:pt>
                <c:pt idx="666">
                  <c:v>5.3318490703100574E-2</c:v>
                </c:pt>
                <c:pt idx="667">
                  <c:v>5.3052055977434578E-2</c:v>
                </c:pt>
                <c:pt idx="668">
                  <c:v>5.6166884869232672E-2</c:v>
                </c:pt>
                <c:pt idx="669">
                  <c:v>5.085322112542745E-2</c:v>
                </c:pt>
                <c:pt idx="670">
                  <c:v>4.471627688284547E-2</c:v>
                </c:pt>
                <c:pt idx="671">
                  <c:v>4.9711794522065401E-2</c:v>
                </c:pt>
                <c:pt idx="672">
                  <c:v>5.0690898755187494E-2</c:v>
                </c:pt>
                <c:pt idx="673">
                  <c:v>5.2330229580192289E-2</c:v>
                </c:pt>
                <c:pt idx="674">
                  <c:v>5.2252219337144662E-2</c:v>
                </c:pt>
                <c:pt idx="675">
                  <c:v>4.3325355483646494E-2</c:v>
                </c:pt>
                <c:pt idx="676">
                  <c:v>4.4441552843168086E-2</c:v>
                </c:pt>
                <c:pt idx="677">
                  <c:v>4.6501973832491827E-2</c:v>
                </c:pt>
                <c:pt idx="678">
                  <c:v>4.6152715522425274E-2</c:v>
                </c:pt>
                <c:pt idx="679">
                  <c:v>4.9869138172534154E-2</c:v>
                </c:pt>
                <c:pt idx="680">
                  <c:v>4.6953938783794565E-2</c:v>
                </c:pt>
                <c:pt idx="681">
                  <c:v>4.5066067485927341E-2</c:v>
                </c:pt>
                <c:pt idx="682">
                  <c:v>4.5051984430370062E-2</c:v>
                </c:pt>
                <c:pt idx="683">
                  <c:v>4.466072277385693E-2</c:v>
                </c:pt>
                <c:pt idx="684">
                  <c:v>4.3359536852554947E-2</c:v>
                </c:pt>
                <c:pt idx="685">
                  <c:v>4.7706484285591128E-2</c:v>
                </c:pt>
                <c:pt idx="686">
                  <c:v>5.2026593243910159E-2</c:v>
                </c:pt>
                <c:pt idx="687">
                  <c:v>5.0523565919447372E-2</c:v>
                </c:pt>
                <c:pt idx="688">
                  <c:v>4.8033287584536032E-2</c:v>
                </c:pt>
                <c:pt idx="689">
                  <c:v>4.4759678423079749E-2</c:v>
                </c:pt>
                <c:pt idx="690">
                  <c:v>4.0560717682585165E-2</c:v>
                </c:pt>
                <c:pt idx="691">
                  <c:v>4.194521667657021E-2</c:v>
                </c:pt>
                <c:pt idx="692">
                  <c:v>4.6247594979611319E-2</c:v>
                </c:pt>
                <c:pt idx="693">
                  <c:v>4.2686412850269959E-2</c:v>
                </c:pt>
                <c:pt idx="694">
                  <c:v>3.9439410847665911E-2</c:v>
                </c:pt>
                <c:pt idx="695">
                  <c:v>3.8026184176649304E-2</c:v>
                </c:pt>
                <c:pt idx="696">
                  <c:v>3.4279021485307343E-2</c:v>
                </c:pt>
                <c:pt idx="697">
                  <c:v>3.3287276902067731E-2</c:v>
                </c:pt>
                <c:pt idx="698">
                  <c:v>3.6823210196612347E-2</c:v>
                </c:pt>
                <c:pt idx="699">
                  <c:v>4.5209345408527682E-2</c:v>
                </c:pt>
                <c:pt idx="700">
                  <c:v>5.3040878757690008E-2</c:v>
                </c:pt>
                <c:pt idx="701">
                  <c:v>5.8493207826041581E-2</c:v>
                </c:pt>
                <c:pt idx="702">
                  <c:v>5.7803545379344151E-2</c:v>
                </c:pt>
                <c:pt idx="703">
                  <c:v>5.0417878732620908E-2</c:v>
                </c:pt>
                <c:pt idx="704">
                  <c:v>4.106870215906281E-2</c:v>
                </c:pt>
                <c:pt idx="705">
                  <c:v>3.4638667609115319E-2</c:v>
                </c:pt>
                <c:pt idx="706">
                  <c:v>3.5149657072582718E-2</c:v>
                </c:pt>
                <c:pt idx="707">
                  <c:v>3.342733093063046E-2</c:v>
                </c:pt>
                <c:pt idx="708">
                  <c:v>3.3868155647045976E-2</c:v>
                </c:pt>
                <c:pt idx="709">
                  <c:v>3.3329866350757915E-2</c:v>
                </c:pt>
                <c:pt idx="710">
                  <c:v>2.9102984379978568E-2</c:v>
                </c:pt>
                <c:pt idx="711">
                  <c:v>2.9851565763563109E-2</c:v>
                </c:pt>
                <c:pt idx="712">
                  <c:v>2.7830730844086771E-2</c:v>
                </c:pt>
                <c:pt idx="713">
                  <c:v>2.6948493890240482E-2</c:v>
                </c:pt>
                <c:pt idx="714">
                  <c:v>2.8234702444790566E-2</c:v>
                </c:pt>
                <c:pt idx="715">
                  <c:v>2.7627867155182756E-2</c:v>
                </c:pt>
                <c:pt idx="716">
                  <c:v>3.3843091228454941E-2</c:v>
                </c:pt>
                <c:pt idx="717">
                  <c:v>3.4590620895910168E-2</c:v>
                </c:pt>
                <c:pt idx="718">
                  <c:v>3.5056532538249273E-2</c:v>
                </c:pt>
                <c:pt idx="719">
                  <c:v>3.6058782372929428E-2</c:v>
                </c:pt>
                <c:pt idx="720">
                  <c:v>3.5689184126534157E-2</c:v>
                </c:pt>
                <c:pt idx="721">
                  <c:v>3.9275487600715003E-2</c:v>
                </c:pt>
                <c:pt idx="722">
                  <c:v>4.1226228383066658E-2</c:v>
                </c:pt>
                <c:pt idx="723">
                  <c:v>4.7460807649403719E-2</c:v>
                </c:pt>
                <c:pt idx="724">
                  <c:v>4.7826527185395602E-2</c:v>
                </c:pt>
                <c:pt idx="725">
                  <c:v>4.831058565643441E-2</c:v>
                </c:pt>
                <c:pt idx="726">
                  <c:v>4.6533987554556504E-2</c:v>
                </c:pt>
                <c:pt idx="727">
                  <c:v>4.0272335137588003E-2</c:v>
                </c:pt>
                <c:pt idx="728">
                  <c:v>3.6498488043064395E-2</c:v>
                </c:pt>
                <c:pt idx="729">
                  <c:v>3.4845107185242648E-2</c:v>
                </c:pt>
                <c:pt idx="730">
                  <c:v>3.6546594957151408E-2</c:v>
                </c:pt>
                <c:pt idx="731">
                  <c:v>3.8292119836253358E-2</c:v>
                </c:pt>
                <c:pt idx="732">
                  <c:v>4.1408402876868339E-2</c:v>
                </c:pt>
                <c:pt idx="733">
                  <c:v>4.1630814295889614E-2</c:v>
                </c:pt>
                <c:pt idx="734">
                  <c:v>3.8557307971652674E-2</c:v>
                </c:pt>
                <c:pt idx="735">
                  <c:v>3.8468205680912033E-2</c:v>
                </c:pt>
                <c:pt idx="736">
                  <c:v>3.438238281422374E-2</c:v>
                </c:pt>
                <c:pt idx="737">
                  <c:v>3.2298983900067864E-2</c:v>
                </c:pt>
                <c:pt idx="738">
                  <c:v>3.2862550947333563E-2</c:v>
                </c:pt>
                <c:pt idx="739">
                  <c:v>3.0902857812278313E-2</c:v>
                </c:pt>
                <c:pt idx="740">
                  <c:v>2.9100512072166556E-2</c:v>
                </c:pt>
                <c:pt idx="741">
                  <c:v>2.816956024092953E-2</c:v>
                </c:pt>
                <c:pt idx="742">
                  <c:v>2.5802477738916561E-2</c:v>
                </c:pt>
                <c:pt idx="743">
                  <c:v>2.5382403077172946E-2</c:v>
                </c:pt>
                <c:pt idx="744">
                  <c:v>2.8825955105736687E-2</c:v>
                </c:pt>
                <c:pt idx="745">
                  <c:v>2.9030918638118533E-2</c:v>
                </c:pt>
                <c:pt idx="746">
                  <c:v>2.9024310181066312E-2</c:v>
                </c:pt>
                <c:pt idx="747">
                  <c:v>2.8792752073496193E-2</c:v>
                </c:pt>
                <c:pt idx="748">
                  <c:v>2.4212777534782806E-2</c:v>
                </c:pt>
                <c:pt idx="749">
                  <c:v>2.4538999389206537E-2</c:v>
                </c:pt>
                <c:pt idx="750">
                  <c:v>2.4665596554776851E-2</c:v>
                </c:pt>
                <c:pt idx="751">
                  <c:v>2.3845959853445873E-2</c:v>
                </c:pt>
                <c:pt idx="752">
                  <c:v>2.3839432069447431E-2</c:v>
                </c:pt>
                <c:pt idx="753">
                  <c:v>2.3974086152006545E-2</c:v>
                </c:pt>
                <c:pt idx="754">
                  <c:v>2.3401747812315212E-2</c:v>
                </c:pt>
                <c:pt idx="755">
                  <c:v>2.200261736682824E-2</c:v>
                </c:pt>
                <c:pt idx="756">
                  <c:v>2.3835084337336339E-2</c:v>
                </c:pt>
                <c:pt idx="757">
                  <c:v>2.2095033401394428E-2</c:v>
                </c:pt>
                <c:pt idx="758">
                  <c:v>2.2403542493169344E-2</c:v>
                </c:pt>
                <c:pt idx="759">
                  <c:v>2.2132608481488979E-2</c:v>
                </c:pt>
                <c:pt idx="760">
                  <c:v>1.9698490159161051E-2</c:v>
                </c:pt>
                <c:pt idx="761">
                  <c:v>2.0840549710609901E-2</c:v>
                </c:pt>
                <c:pt idx="762">
                  <c:v>2.0205051695682472E-2</c:v>
                </c:pt>
                <c:pt idx="763">
                  <c:v>2.0385804175872081E-2</c:v>
                </c:pt>
                <c:pt idx="764">
                  <c:v>2.3354841460560945E-2</c:v>
                </c:pt>
                <c:pt idx="765">
                  <c:v>2.1779231531612576E-2</c:v>
                </c:pt>
                <c:pt idx="766">
                  <c:v>2.099259185601593E-2</c:v>
                </c:pt>
                <c:pt idx="767">
                  <c:v>1.8907418312209965E-2</c:v>
                </c:pt>
                <c:pt idx="768">
                  <c:v>1.545613047306257E-2</c:v>
                </c:pt>
                <c:pt idx="769">
                  <c:v>1.485714861645517E-2</c:v>
                </c:pt>
                <c:pt idx="770">
                  <c:v>1.6767230113432903E-2</c:v>
                </c:pt>
                <c:pt idx="771">
                  <c:v>1.8612419123965239E-2</c:v>
                </c:pt>
                <c:pt idx="772">
                  <c:v>1.9853960596825832E-2</c:v>
                </c:pt>
                <c:pt idx="773">
                  <c:v>2.1238711787315918E-2</c:v>
                </c:pt>
                <c:pt idx="774">
                  <c:v>1.9588907716796028E-2</c:v>
                </c:pt>
                <c:pt idx="775">
                  <c:v>2.0742004011565722E-2</c:v>
                </c:pt>
                <c:pt idx="776">
                  <c:v>2.3444247848050579E-2</c:v>
                </c:pt>
                <c:pt idx="777">
                  <c:v>2.3752184979056384E-2</c:v>
                </c:pt>
                <c:pt idx="778">
                  <c:v>2.5709124646168265E-2</c:v>
                </c:pt>
                <c:pt idx="779">
                  <c:v>2.3073902719906874E-2</c:v>
                </c:pt>
                <c:pt idx="780">
                  <c:v>1.9954138841976582E-2</c:v>
                </c:pt>
                <c:pt idx="781">
                  <c:v>2.0848486963014681E-2</c:v>
                </c:pt>
                <c:pt idx="782">
                  <c:v>1.9763561282585253E-2</c:v>
                </c:pt>
                <c:pt idx="783">
                  <c:v>2.139356719991542E-2</c:v>
                </c:pt>
                <c:pt idx="784">
                  <c:v>2.307753178166734E-2</c:v>
                </c:pt>
                <c:pt idx="785">
                  <c:v>2.3377577095605184E-2</c:v>
                </c:pt>
                <c:pt idx="786">
                  <c:v>2.4016050017730547E-2</c:v>
                </c:pt>
                <c:pt idx="787">
                  <c:v>2.4309360367654024E-2</c:v>
                </c:pt>
                <c:pt idx="788">
                  <c:v>2.388761010234651E-2</c:v>
                </c:pt>
                <c:pt idx="789">
                  <c:v>2.096779590404857E-2</c:v>
                </c:pt>
                <c:pt idx="790">
                  <c:v>2.0323632009951811E-2</c:v>
                </c:pt>
                <c:pt idx="791">
                  <c:v>1.9452592504945736E-2</c:v>
                </c:pt>
                <c:pt idx="792">
                  <c:v>1.823180578933355E-2</c:v>
                </c:pt>
                <c:pt idx="793">
                  <c:v>1.9202837564052021E-2</c:v>
                </c:pt>
                <c:pt idx="794">
                  <c:v>1.9624518955686111E-2</c:v>
                </c:pt>
                <c:pt idx="795">
                  <c:v>2.016950797226447E-2</c:v>
                </c:pt>
                <c:pt idx="796">
                  <c:v>2.1021079406315139E-2</c:v>
                </c:pt>
                <c:pt idx="797">
                  <c:v>2.1260557052534369E-2</c:v>
                </c:pt>
                <c:pt idx="798">
                  <c:v>2.0928852620044479E-2</c:v>
                </c:pt>
                <c:pt idx="799">
                  <c:v>2.4711073415373715E-2</c:v>
                </c:pt>
                <c:pt idx="800">
                  <c:v>2.6100966289969503E-2</c:v>
                </c:pt>
                <c:pt idx="801">
                  <c:v>3.0820222259753303E-2</c:v>
                </c:pt>
                <c:pt idx="802">
                  <c:v>3.2409770619905319E-2</c:v>
                </c:pt>
                <c:pt idx="803">
                  <c:v>3.2792973507227846E-2</c:v>
                </c:pt>
                <c:pt idx="804">
                  <c:v>3.1420969439691783E-2</c:v>
                </c:pt>
                <c:pt idx="805">
                  <c:v>2.8397456634942038E-2</c:v>
                </c:pt>
                <c:pt idx="806">
                  <c:v>2.7423637044530168E-2</c:v>
                </c:pt>
                <c:pt idx="807">
                  <c:v>2.3393386127226946E-2</c:v>
                </c:pt>
                <c:pt idx="808">
                  <c:v>2.4595167885600192E-2</c:v>
                </c:pt>
                <c:pt idx="809">
                  <c:v>2.2800018651630748E-2</c:v>
                </c:pt>
                <c:pt idx="810">
                  <c:v>2.2798024270558388E-2</c:v>
                </c:pt>
                <c:pt idx="811">
                  <c:v>2.4657720450939044E-2</c:v>
                </c:pt>
                <c:pt idx="812">
                  <c:v>2.3794161397223068E-2</c:v>
                </c:pt>
                <c:pt idx="813">
                  <c:v>2.5209200121927233E-2</c:v>
                </c:pt>
                <c:pt idx="814">
                  <c:v>2.6449346008366362E-2</c:v>
                </c:pt>
                <c:pt idx="815">
                  <c:v>2.7745487097111055E-2</c:v>
                </c:pt>
                <c:pt idx="816">
                  <c:v>2.889674519490925E-2</c:v>
                </c:pt>
                <c:pt idx="817">
                  <c:v>3.0080207618260767E-2</c:v>
                </c:pt>
                <c:pt idx="818">
                  <c:v>2.9526697955079208E-2</c:v>
                </c:pt>
                <c:pt idx="819">
                  <c:v>3.2552973463446738E-2</c:v>
                </c:pt>
                <c:pt idx="820">
                  <c:v>3.6837953413804747E-2</c:v>
                </c:pt>
                <c:pt idx="821">
                  <c:v>3.9744038070191931E-2</c:v>
                </c:pt>
                <c:pt idx="822">
                  <c:v>4.4465149272515055E-2</c:v>
                </c:pt>
                <c:pt idx="823">
                  <c:v>4.372429909934808E-2</c:v>
                </c:pt>
                <c:pt idx="824">
                  <c:v>4.3652401393424675E-2</c:v>
                </c:pt>
                <c:pt idx="825">
                  <c:v>4.6457447502716284E-2</c:v>
                </c:pt>
                <c:pt idx="826">
                  <c:v>5.0210758053274407E-2</c:v>
                </c:pt>
                <c:pt idx="827">
                  <c:v>5.2692393480490228E-2</c:v>
                </c:pt>
                <c:pt idx="828">
                  <c:v>5.3270868986681659E-2</c:v>
                </c:pt>
                <c:pt idx="829">
                  <c:v>5.3201012941585663E-2</c:v>
                </c:pt>
                <c:pt idx="830">
                  <c:v>5.4071108106157249E-2</c:v>
                </c:pt>
                <c:pt idx="831">
                  <c:v>4.8555120514597636E-2</c:v>
                </c:pt>
                <c:pt idx="832">
                  <c:v>4.9788049445160978E-2</c:v>
                </c:pt>
                <c:pt idx="833">
                  <c:v>4.6952968874137246E-2</c:v>
                </c:pt>
                <c:pt idx="834">
                  <c:v>4.1468891424835182E-2</c:v>
                </c:pt>
                <c:pt idx="835">
                  <c:v>3.960409558999696E-2</c:v>
                </c:pt>
                <c:pt idx="836">
                  <c:v>3.3739370117675159E-2</c:v>
                </c:pt>
                <c:pt idx="837">
                  <c:v>3.0322926088093879E-2</c:v>
                </c:pt>
                <c:pt idx="838">
                  <c:v>2.664324971067902E-2</c:v>
                </c:pt>
                <c:pt idx="839">
                  <c:v>2.6499024269740497E-2</c:v>
                </c:pt>
                <c:pt idx="840">
                  <c:v>2.4889218624876377E-2</c:v>
                </c:pt>
                <c:pt idx="841">
                  <c:v>2.3697932712686321E-2</c:v>
                </c:pt>
                <c:pt idx="842">
                  <c:v>2.2679138498216411E-2</c:v>
                </c:pt>
                <c:pt idx="843">
                  <c:v>2.2873513210246464E-2</c:v>
                </c:pt>
                <c:pt idx="844">
                  <c:v>2.3191780404474976E-2</c:v>
                </c:pt>
                <c:pt idx="845">
                  <c:v>2.373648569456735E-2</c:v>
                </c:pt>
                <c:pt idx="846">
                  <c:v>2.322983951105442E-2</c:v>
                </c:pt>
                <c:pt idx="847">
                  <c:v>2.0532759133466166E-2</c:v>
                </c:pt>
                <c:pt idx="848">
                  <c:v>1.9296775223309269E-2</c:v>
                </c:pt>
                <c:pt idx="849">
                  <c:v>2.044498299892444E-2</c:v>
                </c:pt>
                <c:pt idx="850">
                  <c:v>1.9759154706672659E-2</c:v>
                </c:pt>
                <c:pt idx="851">
                  <c:v>2.1055551861908415E-2</c:v>
                </c:pt>
                <c:pt idx="852">
                  <c:v>2.0850301903058085E-2</c:v>
                </c:pt>
                <c:pt idx="853">
                  <c:v>2.1435731313987665E-2</c:v>
                </c:pt>
                <c:pt idx="854">
                  <c:v>2.3802521233083962E-2</c:v>
                </c:pt>
                <c:pt idx="855">
                  <c:v>2.4142046629458635E-2</c:v>
                </c:pt>
                <c:pt idx="856">
                  <c:v>2.9325165569041349E-2</c:v>
                </c:pt>
                <c:pt idx="857">
                  <c:v>2.6112710881852665E-2</c:v>
                </c:pt>
                <c:pt idx="858">
                  <c:v>2.549411074008167E-2</c:v>
                </c:pt>
                <c:pt idx="859">
                  <c:v>2.7344832485689849E-2</c:v>
                </c:pt>
                <c:pt idx="860">
                  <c:v>2.3690408614697959E-2</c:v>
                </c:pt>
                <c:pt idx="861">
                  <c:v>2.62407390541586E-2</c:v>
                </c:pt>
                <c:pt idx="862">
                  <c:v>2.6847797634226987E-2</c:v>
                </c:pt>
                <c:pt idx="863">
                  <c:v>2.7436328295952602E-2</c:v>
                </c:pt>
                <c:pt idx="864">
                  <c:v>3.1406520153075185E-2</c:v>
                </c:pt>
                <c:pt idx="865">
                  <c:v>3.6615114178174119E-2</c:v>
                </c:pt>
                <c:pt idx="866">
                  <c:v>3.721852801664316E-2</c:v>
                </c:pt>
                <c:pt idx="867">
                  <c:v>4.091410221834401E-2</c:v>
                </c:pt>
                <c:pt idx="868">
                  <c:v>4.4439730255862911E-2</c:v>
                </c:pt>
                <c:pt idx="869">
                  <c:v>3.8467885679740542E-2</c:v>
                </c:pt>
                <c:pt idx="870">
                  <c:v>4.0326102336309629E-2</c:v>
                </c:pt>
                <c:pt idx="871">
                  <c:v>3.9443799572065057E-2</c:v>
                </c:pt>
                <c:pt idx="872">
                  <c:v>3.5024886947983232E-2</c:v>
                </c:pt>
                <c:pt idx="873">
                  <c:v>3.7073830283380148E-2</c:v>
                </c:pt>
                <c:pt idx="874">
                  <c:v>3.6357051997782622E-2</c:v>
                </c:pt>
                <c:pt idx="875">
                  <c:v>3.4677334761204076E-2</c:v>
                </c:pt>
                <c:pt idx="876">
                  <c:v>3.39137701324813E-2</c:v>
                </c:pt>
                <c:pt idx="877">
                  <c:v>3.2019799429449429E-2</c:v>
                </c:pt>
                <c:pt idx="878">
                  <c:v>3.3190608360968182E-2</c:v>
                </c:pt>
                <c:pt idx="879">
                  <c:v>3.2045070587967413E-2</c:v>
                </c:pt>
                <c:pt idx="880">
                  <c:v>3.1754329084326238E-2</c:v>
                </c:pt>
                <c:pt idx="881">
                  <c:v>3.2570315806093979E-2</c:v>
                </c:pt>
                <c:pt idx="882">
                  <c:v>3.1437206774202288E-2</c:v>
                </c:pt>
                <c:pt idx="883">
                  <c:v>3.1537886341851624E-2</c:v>
                </c:pt>
                <c:pt idx="884">
                  <c:v>3.2300113561789946E-2</c:v>
                </c:pt>
                <c:pt idx="885">
                  <c:v>2.9869367728715266E-2</c:v>
                </c:pt>
                <c:pt idx="886">
                  <c:v>2.5669735922474863E-2</c:v>
                </c:pt>
                <c:pt idx="887">
                  <c:v>2.2836133555233951E-2</c:v>
                </c:pt>
                <c:pt idx="888">
                  <c:v>2.1710466494062122E-2</c:v>
                </c:pt>
                <c:pt idx="889">
                  <c:v>2.3754389114544812E-2</c:v>
                </c:pt>
                <c:pt idx="890">
                  <c:v>2.5687124552363973E-2</c:v>
                </c:pt>
                <c:pt idx="891">
                  <c:v>2.7010195319218867E-2</c:v>
                </c:pt>
                <c:pt idx="892">
                  <c:v>3.1333836761963954E-2</c:v>
                </c:pt>
                <c:pt idx="893">
                  <c:v>3.4830738216245417E-2</c:v>
                </c:pt>
                <c:pt idx="894">
                  <c:v>4.9249668738341773E-2</c:v>
                </c:pt>
                <c:pt idx="895">
                  <c:v>6.1340936719797678E-2</c:v>
                </c:pt>
                <c:pt idx="896">
                  <c:v>7.3203545642756981E-2</c:v>
                </c:pt>
                <c:pt idx="897">
                  <c:v>8.1316694413706522E-2</c:v>
                </c:pt>
                <c:pt idx="898">
                  <c:v>7.053188139185633E-2</c:v>
                </c:pt>
                <c:pt idx="899">
                  <c:v>6.7930174798407142E-2</c:v>
                </c:pt>
                <c:pt idx="900">
                  <c:v>5.3979762284083042E-2</c:v>
                </c:pt>
                <c:pt idx="901">
                  <c:v>4.7935621152017147E-2</c:v>
                </c:pt>
                <c:pt idx="902">
                  <c:v>4.5744275007095186E-2</c:v>
                </c:pt>
                <c:pt idx="903">
                  <c:v>3.806863199135764E-2</c:v>
                </c:pt>
                <c:pt idx="904">
                  <c:v>3.4890888973555495E-2</c:v>
                </c:pt>
                <c:pt idx="905">
                  <c:v>2.905121946490441E-2</c:v>
                </c:pt>
                <c:pt idx="906">
                  <c:v>2.826399404839694E-2</c:v>
                </c:pt>
                <c:pt idx="907">
                  <c:v>2.8608614437050279E-2</c:v>
                </c:pt>
                <c:pt idx="908">
                  <c:v>3.2053515974811694E-2</c:v>
                </c:pt>
                <c:pt idx="909">
                  <c:v>3.4473785076781185E-2</c:v>
                </c:pt>
                <c:pt idx="910">
                  <c:v>3.6523532138656355E-2</c:v>
                </c:pt>
                <c:pt idx="911">
                  <c:v>3.7924161205238734E-2</c:v>
                </c:pt>
                <c:pt idx="912">
                  <c:v>4.1455124145623065E-2</c:v>
                </c:pt>
                <c:pt idx="913">
                  <c:v>4.2342979184532406E-2</c:v>
                </c:pt>
                <c:pt idx="914">
                  <c:v>4.4206154156751852E-2</c:v>
                </c:pt>
                <c:pt idx="915">
                  <c:v>4.4496073672467336E-2</c:v>
                </c:pt>
                <c:pt idx="916">
                  <c:v>4.0219707090610825E-2</c:v>
                </c:pt>
                <c:pt idx="917">
                  <c:v>3.9900532737987188E-2</c:v>
                </c:pt>
                <c:pt idx="918">
                  <c:v>3.7637743535360049E-2</c:v>
                </c:pt>
                <c:pt idx="919">
                  <c:v>3.6528820828616748E-2</c:v>
                </c:pt>
                <c:pt idx="920">
                  <c:v>3.60023240210572E-2</c:v>
                </c:pt>
                <c:pt idx="921">
                  <c:v>3.3210889514409078E-2</c:v>
                </c:pt>
                <c:pt idx="922">
                  <c:v>3.3450537642279732E-2</c:v>
                </c:pt>
                <c:pt idx="923">
                  <c:v>3.541025482169461E-2</c:v>
                </c:pt>
                <c:pt idx="924">
                  <c:v>4.3307224189126442E-2</c:v>
                </c:pt>
                <c:pt idx="925">
                  <c:v>4.9571756500140229E-2</c:v>
                </c:pt>
                <c:pt idx="926">
                  <c:v>5.6396342550422147E-2</c:v>
                </c:pt>
                <c:pt idx="927">
                  <c:v>4.875654545162552E-2</c:v>
                </c:pt>
                <c:pt idx="928">
                  <c:v>4.5421545627279909E-2</c:v>
                </c:pt>
              </c:numCache>
            </c:numRef>
          </c:val>
        </c:ser>
        <c:ser>
          <c:idx val="5"/>
          <c:order val="2"/>
          <c:tx>
            <c:strRef>
              <c:f>'Finansiel stressindikator'!$G$7</c:f>
              <c:strCache>
                <c:ptCount val="1"/>
                <c:pt idx="0">
                  <c:v>Banksektoren</c:v>
                </c:pt>
              </c:strCache>
            </c:strRef>
          </c:tx>
          <c:spPr>
            <a:solidFill>
              <a:schemeClr val="accent2"/>
            </a:solidFill>
          </c:spP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stressindikator'!$G$8:$G$936</c:f>
              <c:numCache>
                <c:formatCode>0.000</c:formatCode>
                <c:ptCount val="929"/>
                <c:pt idx="0">
                  <c:v>0.13143120830374239</c:v>
                </c:pt>
                <c:pt idx="1">
                  <c:v>0.1324320022609185</c:v>
                </c:pt>
                <c:pt idx="2">
                  <c:v>0.14145109804949196</c:v>
                </c:pt>
                <c:pt idx="3">
                  <c:v>0.15472985750011795</c:v>
                </c:pt>
                <c:pt idx="4">
                  <c:v>0.16292210859431247</c:v>
                </c:pt>
                <c:pt idx="5">
                  <c:v>0.16481211475748961</c:v>
                </c:pt>
                <c:pt idx="6">
                  <c:v>0.15808580174584166</c:v>
                </c:pt>
                <c:pt idx="7">
                  <c:v>0.16454814250967348</c:v>
                </c:pt>
                <c:pt idx="8">
                  <c:v>0.16645197447106699</c:v>
                </c:pt>
                <c:pt idx="9">
                  <c:v>0.16373640303117304</c:v>
                </c:pt>
                <c:pt idx="10">
                  <c:v>0.15690532365246029</c:v>
                </c:pt>
                <c:pt idx="11">
                  <c:v>0.13145696757993686</c:v>
                </c:pt>
                <c:pt idx="12">
                  <c:v>0.11887454830464468</c:v>
                </c:pt>
                <c:pt idx="13">
                  <c:v>0.11553064798912226</c:v>
                </c:pt>
                <c:pt idx="14">
                  <c:v>0.11942446446225843</c:v>
                </c:pt>
                <c:pt idx="15">
                  <c:v>0.14050717216290079</c:v>
                </c:pt>
                <c:pt idx="16">
                  <c:v>0.13549862023875242</c:v>
                </c:pt>
                <c:pt idx="17">
                  <c:v>0.12477850922598502</c:v>
                </c:pt>
                <c:pt idx="18">
                  <c:v>0.12447577943842465</c:v>
                </c:pt>
                <c:pt idx="19">
                  <c:v>0.11949833474850613</c:v>
                </c:pt>
                <c:pt idx="20">
                  <c:v>0.12293909267378601</c:v>
                </c:pt>
                <c:pt idx="21">
                  <c:v>0.12152314411602538</c:v>
                </c:pt>
                <c:pt idx="22">
                  <c:v>0.12123034032279405</c:v>
                </c:pt>
                <c:pt idx="23">
                  <c:v>0.10938145625965294</c:v>
                </c:pt>
                <c:pt idx="24">
                  <c:v>0.10529224682995014</c:v>
                </c:pt>
                <c:pt idx="25">
                  <c:v>0.11104614752347075</c:v>
                </c:pt>
                <c:pt idx="26">
                  <c:v>0.10547543109392976</c:v>
                </c:pt>
                <c:pt idx="27">
                  <c:v>9.9400833688522733E-2</c:v>
                </c:pt>
                <c:pt idx="28">
                  <c:v>0.10374181830239791</c:v>
                </c:pt>
                <c:pt idx="29">
                  <c:v>0.10135564064260319</c:v>
                </c:pt>
                <c:pt idx="30">
                  <c:v>0.1106163947949273</c:v>
                </c:pt>
                <c:pt idx="31">
                  <c:v>0.10932813660083975</c:v>
                </c:pt>
                <c:pt idx="32">
                  <c:v>0.10732994604175411</c:v>
                </c:pt>
                <c:pt idx="33">
                  <c:v>0.10757540365594132</c:v>
                </c:pt>
                <c:pt idx="34">
                  <c:v>9.1471458069281406E-2</c:v>
                </c:pt>
                <c:pt idx="35">
                  <c:v>9.2071974312786714E-2</c:v>
                </c:pt>
                <c:pt idx="36">
                  <c:v>9.1636336235091945E-2</c:v>
                </c:pt>
                <c:pt idx="37">
                  <c:v>8.8056701974546431E-2</c:v>
                </c:pt>
                <c:pt idx="38">
                  <c:v>9.2592177237132811E-2</c:v>
                </c:pt>
                <c:pt idx="39">
                  <c:v>9.4526106846796104E-2</c:v>
                </c:pt>
                <c:pt idx="40">
                  <c:v>8.9231179501851637E-2</c:v>
                </c:pt>
                <c:pt idx="41">
                  <c:v>8.8650932459918952E-2</c:v>
                </c:pt>
                <c:pt idx="42">
                  <c:v>8.6874514458899627E-2</c:v>
                </c:pt>
                <c:pt idx="43">
                  <c:v>8.1143152772541374E-2</c:v>
                </c:pt>
                <c:pt idx="44">
                  <c:v>7.6547032366404352E-2</c:v>
                </c:pt>
                <c:pt idx="45">
                  <c:v>7.1632037039525337E-2</c:v>
                </c:pt>
                <c:pt idx="46">
                  <c:v>6.6391068210905499E-2</c:v>
                </c:pt>
                <c:pt idx="47">
                  <c:v>6.9756382631506963E-2</c:v>
                </c:pt>
                <c:pt idx="48">
                  <c:v>7.3260377382497924E-2</c:v>
                </c:pt>
                <c:pt idx="49">
                  <c:v>7.3882321503820028E-2</c:v>
                </c:pt>
                <c:pt idx="50">
                  <c:v>7.967849410374242E-2</c:v>
                </c:pt>
                <c:pt idx="51">
                  <c:v>7.7221981996565672E-2</c:v>
                </c:pt>
                <c:pt idx="52">
                  <c:v>7.5689791738368317E-2</c:v>
                </c:pt>
                <c:pt idx="53">
                  <c:v>7.9981371741832868E-2</c:v>
                </c:pt>
                <c:pt idx="54">
                  <c:v>7.4564224470236751E-2</c:v>
                </c:pt>
                <c:pt idx="55">
                  <c:v>7.4664003718035582E-2</c:v>
                </c:pt>
                <c:pt idx="56">
                  <c:v>7.4160604707183608E-2</c:v>
                </c:pt>
                <c:pt idx="57">
                  <c:v>6.8473708147191392E-2</c:v>
                </c:pt>
                <c:pt idx="58">
                  <c:v>6.8235502448148883E-2</c:v>
                </c:pt>
                <c:pt idx="59">
                  <c:v>6.8401501464396885E-2</c:v>
                </c:pt>
                <c:pt idx="60">
                  <c:v>6.9970597375653865E-2</c:v>
                </c:pt>
                <c:pt idx="61">
                  <c:v>7.6023881407466798E-2</c:v>
                </c:pt>
                <c:pt idx="62">
                  <c:v>7.8912050229728234E-2</c:v>
                </c:pt>
                <c:pt idx="63">
                  <c:v>7.2210239021086337E-2</c:v>
                </c:pt>
                <c:pt idx="64">
                  <c:v>6.1936045906330783E-2</c:v>
                </c:pt>
                <c:pt idx="65">
                  <c:v>4.7369553672895283E-2</c:v>
                </c:pt>
                <c:pt idx="66">
                  <c:v>3.708217407005502E-2</c:v>
                </c:pt>
                <c:pt idx="67">
                  <c:v>3.9001922857810303E-2</c:v>
                </c:pt>
                <c:pt idx="68">
                  <c:v>4.4239427340295241E-2</c:v>
                </c:pt>
                <c:pt idx="69">
                  <c:v>5.3236967363365306E-2</c:v>
                </c:pt>
                <c:pt idx="70">
                  <c:v>5.3111173932720732E-2</c:v>
                </c:pt>
                <c:pt idx="71">
                  <c:v>4.7027516272090175E-2</c:v>
                </c:pt>
                <c:pt idx="72">
                  <c:v>4.1119997945033175E-2</c:v>
                </c:pt>
                <c:pt idx="73">
                  <c:v>3.4887945682774063E-2</c:v>
                </c:pt>
                <c:pt idx="74">
                  <c:v>3.2936049976573845E-2</c:v>
                </c:pt>
                <c:pt idx="75">
                  <c:v>3.6904546303494171E-2</c:v>
                </c:pt>
                <c:pt idx="76">
                  <c:v>3.563183939185758E-2</c:v>
                </c:pt>
                <c:pt idx="77">
                  <c:v>3.8511352685429871E-2</c:v>
                </c:pt>
                <c:pt idx="78">
                  <c:v>4.173109845253014E-2</c:v>
                </c:pt>
                <c:pt idx="79">
                  <c:v>4.1636892744081236E-2</c:v>
                </c:pt>
                <c:pt idx="80">
                  <c:v>4.4347969426887818E-2</c:v>
                </c:pt>
                <c:pt idx="81">
                  <c:v>4.2299335008513267E-2</c:v>
                </c:pt>
                <c:pt idx="82">
                  <c:v>4.733187745355881E-2</c:v>
                </c:pt>
                <c:pt idx="83">
                  <c:v>4.4030382394160537E-2</c:v>
                </c:pt>
                <c:pt idx="84">
                  <c:v>4.1729862697922206E-2</c:v>
                </c:pt>
                <c:pt idx="85">
                  <c:v>3.6934268857099523E-2</c:v>
                </c:pt>
                <c:pt idx="86">
                  <c:v>2.7651905084848473E-2</c:v>
                </c:pt>
                <c:pt idx="87">
                  <c:v>2.7066973530813165E-2</c:v>
                </c:pt>
                <c:pt idx="88">
                  <c:v>2.9341555631252E-2</c:v>
                </c:pt>
                <c:pt idx="89">
                  <c:v>2.7312402884983277E-2</c:v>
                </c:pt>
                <c:pt idx="90">
                  <c:v>2.4011217514696103E-2</c:v>
                </c:pt>
                <c:pt idx="91">
                  <c:v>2.0638351985669257E-2</c:v>
                </c:pt>
                <c:pt idx="92">
                  <c:v>2.4653732224764961E-2</c:v>
                </c:pt>
                <c:pt idx="93">
                  <c:v>3.0523569133265642E-2</c:v>
                </c:pt>
                <c:pt idx="94">
                  <c:v>3.0612813697317796E-2</c:v>
                </c:pt>
                <c:pt idx="95">
                  <c:v>2.8608041593652534E-2</c:v>
                </c:pt>
                <c:pt idx="96">
                  <c:v>1.6850054741139219E-2</c:v>
                </c:pt>
                <c:pt idx="97">
                  <c:v>1.795906692227419E-2</c:v>
                </c:pt>
                <c:pt idx="98">
                  <c:v>2.223010899731433E-2</c:v>
                </c:pt>
                <c:pt idx="99">
                  <c:v>2.8899016692259069E-2</c:v>
                </c:pt>
                <c:pt idx="100">
                  <c:v>3.0861974838649067E-2</c:v>
                </c:pt>
                <c:pt idx="101">
                  <c:v>2.3977544555532342E-2</c:v>
                </c:pt>
                <c:pt idx="102">
                  <c:v>2.0668000709835543E-2</c:v>
                </c:pt>
                <c:pt idx="103">
                  <c:v>1.7123605832102932E-2</c:v>
                </c:pt>
                <c:pt idx="104">
                  <c:v>1.7595510346805395E-2</c:v>
                </c:pt>
                <c:pt idx="105">
                  <c:v>1.9709120659109274E-2</c:v>
                </c:pt>
                <c:pt idx="106">
                  <c:v>2.1216937337936143E-2</c:v>
                </c:pt>
                <c:pt idx="107">
                  <c:v>2.0332454564709751E-2</c:v>
                </c:pt>
                <c:pt idx="108">
                  <c:v>1.8994016066416493E-2</c:v>
                </c:pt>
                <c:pt idx="109">
                  <c:v>1.8330239318493542E-2</c:v>
                </c:pt>
                <c:pt idx="110">
                  <c:v>1.7910853083154103E-2</c:v>
                </c:pt>
                <c:pt idx="111">
                  <c:v>1.8403636860954781E-2</c:v>
                </c:pt>
                <c:pt idx="112">
                  <c:v>2.4144208633047934E-2</c:v>
                </c:pt>
                <c:pt idx="113">
                  <c:v>2.8749237781935714E-2</c:v>
                </c:pt>
                <c:pt idx="114">
                  <c:v>3.3115167785386292E-2</c:v>
                </c:pt>
                <c:pt idx="115">
                  <c:v>3.2806183103148367E-2</c:v>
                </c:pt>
                <c:pt idx="116">
                  <c:v>2.8827109654642854E-2</c:v>
                </c:pt>
                <c:pt idx="117">
                  <c:v>2.3336215553273816E-2</c:v>
                </c:pt>
                <c:pt idx="118">
                  <c:v>3.6118052140777693E-2</c:v>
                </c:pt>
                <c:pt idx="119">
                  <c:v>4.4810161135939969E-2</c:v>
                </c:pt>
                <c:pt idx="120">
                  <c:v>5.3358816253387051E-2</c:v>
                </c:pt>
                <c:pt idx="121">
                  <c:v>5.2936580660790891E-2</c:v>
                </c:pt>
                <c:pt idx="122">
                  <c:v>4.0300937422271525E-2</c:v>
                </c:pt>
                <c:pt idx="123">
                  <c:v>3.138062320032315E-2</c:v>
                </c:pt>
                <c:pt idx="124">
                  <c:v>2.9475229826132682E-2</c:v>
                </c:pt>
                <c:pt idx="125">
                  <c:v>3.1947933548905773E-2</c:v>
                </c:pt>
                <c:pt idx="126">
                  <c:v>2.7072322604756442E-2</c:v>
                </c:pt>
                <c:pt idx="127">
                  <c:v>2.801586079184749E-2</c:v>
                </c:pt>
                <c:pt idx="128">
                  <c:v>2.5851227404711047E-2</c:v>
                </c:pt>
                <c:pt idx="129">
                  <c:v>2.2994702624368958E-2</c:v>
                </c:pt>
                <c:pt idx="130">
                  <c:v>2.433184509495492E-2</c:v>
                </c:pt>
                <c:pt idx="131">
                  <c:v>2.1892323721511113E-2</c:v>
                </c:pt>
                <c:pt idx="132">
                  <c:v>1.4127482591496533E-2</c:v>
                </c:pt>
                <c:pt idx="133">
                  <c:v>1.6046012269972529E-2</c:v>
                </c:pt>
                <c:pt idx="134">
                  <c:v>1.2898358154537803E-2</c:v>
                </c:pt>
                <c:pt idx="135">
                  <c:v>1.6290868031847896E-2</c:v>
                </c:pt>
                <c:pt idx="136">
                  <c:v>1.9233562368480773E-2</c:v>
                </c:pt>
                <c:pt idx="137">
                  <c:v>1.5599699795384094E-2</c:v>
                </c:pt>
                <c:pt idx="138">
                  <c:v>1.4652921597232934E-2</c:v>
                </c:pt>
                <c:pt idx="139">
                  <c:v>1.1201161046093802E-2</c:v>
                </c:pt>
                <c:pt idx="140">
                  <c:v>8.0475820079131018E-3</c:v>
                </c:pt>
                <c:pt idx="141">
                  <c:v>8.5002638358711996E-3</c:v>
                </c:pt>
                <c:pt idx="142">
                  <c:v>8.9212120782400164E-3</c:v>
                </c:pt>
                <c:pt idx="143">
                  <c:v>1.0404031811446788E-2</c:v>
                </c:pt>
                <c:pt idx="144">
                  <c:v>1.3977526711135255E-2</c:v>
                </c:pt>
                <c:pt idx="145">
                  <c:v>1.2992995177567341E-2</c:v>
                </c:pt>
                <c:pt idx="146">
                  <c:v>1.859878265252948E-2</c:v>
                </c:pt>
                <c:pt idx="147">
                  <c:v>1.8226276383519223E-2</c:v>
                </c:pt>
                <c:pt idx="148">
                  <c:v>1.5957740200364081E-2</c:v>
                </c:pt>
                <c:pt idx="149">
                  <c:v>1.7531242491591759E-2</c:v>
                </c:pt>
                <c:pt idx="150">
                  <c:v>1.0850977442888824E-2</c:v>
                </c:pt>
                <c:pt idx="151">
                  <c:v>8.4443047430338668E-3</c:v>
                </c:pt>
                <c:pt idx="152">
                  <c:v>8.3251173462652178E-3</c:v>
                </c:pt>
                <c:pt idx="153">
                  <c:v>5.8310411368556652E-3</c:v>
                </c:pt>
                <c:pt idx="154">
                  <c:v>7.3303843096258377E-3</c:v>
                </c:pt>
                <c:pt idx="155">
                  <c:v>7.7212026409249346E-3</c:v>
                </c:pt>
                <c:pt idx="156">
                  <c:v>7.6212400034817041E-3</c:v>
                </c:pt>
                <c:pt idx="157">
                  <c:v>1.1591008198480919E-2</c:v>
                </c:pt>
                <c:pt idx="158">
                  <c:v>1.14983704655996E-2</c:v>
                </c:pt>
                <c:pt idx="159">
                  <c:v>1.5901948241540967E-2</c:v>
                </c:pt>
                <c:pt idx="160">
                  <c:v>1.5236042333058086E-2</c:v>
                </c:pt>
                <c:pt idx="161">
                  <c:v>1.3370341126174801E-2</c:v>
                </c:pt>
                <c:pt idx="162">
                  <c:v>1.3363636659353691E-2</c:v>
                </c:pt>
                <c:pt idx="163">
                  <c:v>1.2301026657227924E-2</c:v>
                </c:pt>
                <c:pt idx="164">
                  <c:v>1.1466026393968981E-2</c:v>
                </c:pt>
                <c:pt idx="165">
                  <c:v>1.0778877650021043E-2</c:v>
                </c:pt>
                <c:pt idx="166">
                  <c:v>1.4068416770316417E-2</c:v>
                </c:pt>
                <c:pt idx="167">
                  <c:v>1.5350834014066608E-2</c:v>
                </c:pt>
                <c:pt idx="168">
                  <c:v>2.0424040889958767E-2</c:v>
                </c:pt>
                <c:pt idx="169">
                  <c:v>2.2915029499682327E-2</c:v>
                </c:pt>
                <c:pt idx="170">
                  <c:v>1.9339432268924886E-2</c:v>
                </c:pt>
                <c:pt idx="171">
                  <c:v>1.693253620290815E-2</c:v>
                </c:pt>
                <c:pt idx="172">
                  <c:v>1.3681048938664645E-2</c:v>
                </c:pt>
                <c:pt idx="173">
                  <c:v>2.5649118244010199E-2</c:v>
                </c:pt>
                <c:pt idx="174">
                  <c:v>3.7667233898869786E-2</c:v>
                </c:pt>
                <c:pt idx="175">
                  <c:v>4.4160657624893046E-2</c:v>
                </c:pt>
                <c:pt idx="176">
                  <c:v>5.7691937931045739E-2</c:v>
                </c:pt>
                <c:pt idx="177">
                  <c:v>5.4032411212055514E-2</c:v>
                </c:pt>
                <c:pt idx="178">
                  <c:v>4.4381517327465106E-2</c:v>
                </c:pt>
                <c:pt idx="179">
                  <c:v>4.7909300105384328E-2</c:v>
                </c:pt>
                <c:pt idx="180">
                  <c:v>3.6738495528889761E-2</c:v>
                </c:pt>
                <c:pt idx="181">
                  <c:v>2.8004419516000849E-2</c:v>
                </c:pt>
                <c:pt idx="182">
                  <c:v>3.3456828594612166E-2</c:v>
                </c:pt>
                <c:pt idx="183">
                  <c:v>2.3209788134914529E-2</c:v>
                </c:pt>
                <c:pt idx="184">
                  <c:v>2.5695919348096431E-2</c:v>
                </c:pt>
                <c:pt idx="185">
                  <c:v>2.5114171802194343E-2</c:v>
                </c:pt>
                <c:pt idx="186">
                  <c:v>2.008766317602018E-2</c:v>
                </c:pt>
                <c:pt idx="187">
                  <c:v>2.0572608767254561E-2</c:v>
                </c:pt>
                <c:pt idx="188">
                  <c:v>1.8205909539028464E-2</c:v>
                </c:pt>
                <c:pt idx="189">
                  <c:v>1.9402939712906121E-2</c:v>
                </c:pt>
                <c:pt idx="190">
                  <c:v>2.0406942390848389E-2</c:v>
                </c:pt>
                <c:pt idx="191">
                  <c:v>2.1989397123284044E-2</c:v>
                </c:pt>
                <c:pt idx="192">
                  <c:v>2.2217094909835602E-2</c:v>
                </c:pt>
                <c:pt idx="193">
                  <c:v>2.348954047422731E-2</c:v>
                </c:pt>
                <c:pt idx="194">
                  <c:v>2.0434585275036242E-2</c:v>
                </c:pt>
                <c:pt idx="195">
                  <c:v>1.6768184985631689E-2</c:v>
                </c:pt>
                <c:pt idx="196">
                  <c:v>1.7521999714931281E-2</c:v>
                </c:pt>
                <c:pt idx="197">
                  <c:v>1.5110352596019323E-2</c:v>
                </c:pt>
                <c:pt idx="198">
                  <c:v>1.5990756881238858E-2</c:v>
                </c:pt>
                <c:pt idx="199">
                  <c:v>1.7271082286144872E-2</c:v>
                </c:pt>
                <c:pt idx="200">
                  <c:v>1.3776121013714917E-2</c:v>
                </c:pt>
                <c:pt idx="201">
                  <c:v>1.7412662687564643E-2</c:v>
                </c:pt>
                <c:pt idx="202">
                  <c:v>1.6869776720872299E-2</c:v>
                </c:pt>
                <c:pt idx="203">
                  <c:v>1.9350853647185189E-2</c:v>
                </c:pt>
                <c:pt idx="204">
                  <c:v>1.8453614439264625E-2</c:v>
                </c:pt>
                <c:pt idx="205">
                  <c:v>1.2175931961252454E-2</c:v>
                </c:pt>
                <c:pt idx="206">
                  <c:v>1.8521025403332676E-2</c:v>
                </c:pt>
                <c:pt idx="207">
                  <c:v>1.7479316212801691E-2</c:v>
                </c:pt>
                <c:pt idx="208">
                  <c:v>2.1636297891900275E-2</c:v>
                </c:pt>
                <c:pt idx="209">
                  <c:v>2.3102963140602908E-2</c:v>
                </c:pt>
                <c:pt idx="210">
                  <c:v>1.7104423913427449E-2</c:v>
                </c:pt>
                <c:pt idx="211">
                  <c:v>1.5636930637329079E-2</c:v>
                </c:pt>
                <c:pt idx="212">
                  <c:v>1.2615975033497213E-2</c:v>
                </c:pt>
                <c:pt idx="213">
                  <c:v>1.6124621426685633E-2</c:v>
                </c:pt>
                <c:pt idx="214">
                  <c:v>2.5770001419348289E-2</c:v>
                </c:pt>
                <c:pt idx="215">
                  <c:v>3.1704279825328481E-2</c:v>
                </c:pt>
                <c:pt idx="216">
                  <c:v>3.7569443571292521E-2</c:v>
                </c:pt>
                <c:pt idx="217">
                  <c:v>4.0356226447852687E-2</c:v>
                </c:pt>
                <c:pt idx="218">
                  <c:v>3.9795250368938849E-2</c:v>
                </c:pt>
                <c:pt idx="219">
                  <c:v>3.9653699212393881E-2</c:v>
                </c:pt>
                <c:pt idx="220">
                  <c:v>3.6783156705876244E-2</c:v>
                </c:pt>
                <c:pt idx="221">
                  <c:v>3.3624855701032817E-2</c:v>
                </c:pt>
                <c:pt idx="222">
                  <c:v>2.6566472813190335E-2</c:v>
                </c:pt>
                <c:pt idx="223">
                  <c:v>2.600682489024508E-2</c:v>
                </c:pt>
                <c:pt idx="224">
                  <c:v>2.766317238428339E-2</c:v>
                </c:pt>
                <c:pt idx="225">
                  <c:v>3.2664218295387369E-2</c:v>
                </c:pt>
                <c:pt idx="226">
                  <c:v>3.2155106005738739E-2</c:v>
                </c:pt>
                <c:pt idx="227">
                  <c:v>3.1337992466054454E-2</c:v>
                </c:pt>
                <c:pt idx="228">
                  <c:v>3.6287923209326875E-2</c:v>
                </c:pt>
                <c:pt idx="229">
                  <c:v>3.6873732933224698E-2</c:v>
                </c:pt>
                <c:pt idx="230">
                  <c:v>4.3835597603041468E-2</c:v>
                </c:pt>
                <c:pt idx="231">
                  <c:v>4.372170122705004E-2</c:v>
                </c:pt>
                <c:pt idx="232">
                  <c:v>4.3290759860313013E-2</c:v>
                </c:pt>
                <c:pt idx="233">
                  <c:v>4.0709563955492814E-2</c:v>
                </c:pt>
                <c:pt idx="234">
                  <c:v>3.6421504455915757E-2</c:v>
                </c:pt>
                <c:pt idx="235">
                  <c:v>5.2164893805684773E-2</c:v>
                </c:pt>
                <c:pt idx="236">
                  <c:v>6.4970466865235624E-2</c:v>
                </c:pt>
                <c:pt idx="237">
                  <c:v>8.7051647670585791E-2</c:v>
                </c:pt>
                <c:pt idx="238">
                  <c:v>0.11095112124826696</c:v>
                </c:pt>
                <c:pt idx="239">
                  <c:v>0.13946317617733472</c:v>
                </c:pt>
                <c:pt idx="240">
                  <c:v>0.16241194973014958</c:v>
                </c:pt>
                <c:pt idx="241">
                  <c:v>0.16444247754955008</c:v>
                </c:pt>
                <c:pt idx="242">
                  <c:v>0.16526549018843506</c:v>
                </c:pt>
                <c:pt idx="243">
                  <c:v>0.1558966705019173</c:v>
                </c:pt>
                <c:pt idx="244">
                  <c:v>0.14619905748073828</c:v>
                </c:pt>
                <c:pt idx="245">
                  <c:v>0.14666575373932958</c:v>
                </c:pt>
                <c:pt idx="246">
                  <c:v>0.14652928657017755</c:v>
                </c:pt>
                <c:pt idx="247">
                  <c:v>0.13763453581628796</c:v>
                </c:pt>
                <c:pt idx="248">
                  <c:v>0.1392554404708124</c:v>
                </c:pt>
                <c:pt idx="249">
                  <c:v>0.14140453791816607</c:v>
                </c:pt>
                <c:pt idx="250">
                  <c:v>0.14528347131213601</c:v>
                </c:pt>
                <c:pt idx="251">
                  <c:v>0.15118771443024359</c:v>
                </c:pt>
                <c:pt idx="252">
                  <c:v>0.1596536593310493</c:v>
                </c:pt>
                <c:pt idx="253">
                  <c:v>0.17132723426641153</c:v>
                </c:pt>
                <c:pt idx="254">
                  <c:v>0.17103551137903319</c:v>
                </c:pt>
                <c:pt idx="255">
                  <c:v>0.16740827495977223</c:v>
                </c:pt>
                <c:pt idx="256">
                  <c:v>0.15020878648603039</c:v>
                </c:pt>
                <c:pt idx="257">
                  <c:v>0.13393353555758206</c:v>
                </c:pt>
                <c:pt idx="258">
                  <c:v>0.13891591439789414</c:v>
                </c:pt>
                <c:pt idx="259">
                  <c:v>0.14631310989024532</c:v>
                </c:pt>
                <c:pt idx="260">
                  <c:v>0.16793737040934867</c:v>
                </c:pt>
                <c:pt idx="261">
                  <c:v>0.19951583786145391</c:v>
                </c:pt>
                <c:pt idx="262">
                  <c:v>0.20985844381906243</c:v>
                </c:pt>
                <c:pt idx="263">
                  <c:v>0.22083177246750058</c:v>
                </c:pt>
                <c:pt idx="264">
                  <c:v>0.2210337800919096</c:v>
                </c:pt>
                <c:pt idx="265">
                  <c:v>0.2086256982672543</c:v>
                </c:pt>
                <c:pt idx="266">
                  <c:v>0.2042646018759523</c:v>
                </c:pt>
                <c:pt idx="267">
                  <c:v>0.19461489983273558</c:v>
                </c:pt>
                <c:pt idx="268">
                  <c:v>0.17862047138477313</c:v>
                </c:pt>
                <c:pt idx="269">
                  <c:v>0.18014256591323113</c:v>
                </c:pt>
                <c:pt idx="270">
                  <c:v>0.17365833875856099</c:v>
                </c:pt>
                <c:pt idx="271">
                  <c:v>0.17660529236229522</c:v>
                </c:pt>
                <c:pt idx="272">
                  <c:v>0.18140439160052632</c:v>
                </c:pt>
                <c:pt idx="273">
                  <c:v>0.16867287849839802</c:v>
                </c:pt>
                <c:pt idx="274">
                  <c:v>0.17811856080993843</c:v>
                </c:pt>
                <c:pt idx="275">
                  <c:v>0.17343593469285409</c:v>
                </c:pt>
                <c:pt idx="276">
                  <c:v>0.17012285338461267</c:v>
                </c:pt>
                <c:pt idx="277">
                  <c:v>0.16805267758914061</c:v>
                </c:pt>
                <c:pt idx="278">
                  <c:v>0.14901545961621429</c:v>
                </c:pt>
                <c:pt idx="279">
                  <c:v>0.16008590808379985</c:v>
                </c:pt>
                <c:pt idx="280">
                  <c:v>0.16525064348628177</c:v>
                </c:pt>
                <c:pt idx="281">
                  <c:v>0.17453386007368371</c:v>
                </c:pt>
                <c:pt idx="282">
                  <c:v>0.18409766738977718</c:v>
                </c:pt>
                <c:pt idx="283">
                  <c:v>0.17324711478149252</c:v>
                </c:pt>
                <c:pt idx="284">
                  <c:v>0.18295991868685901</c:v>
                </c:pt>
                <c:pt idx="285">
                  <c:v>0.18664133021230772</c:v>
                </c:pt>
                <c:pt idx="286">
                  <c:v>0.19755067218745093</c:v>
                </c:pt>
                <c:pt idx="287">
                  <c:v>0.19631807203103707</c:v>
                </c:pt>
                <c:pt idx="288">
                  <c:v>0.1783307236422042</c:v>
                </c:pt>
                <c:pt idx="289">
                  <c:v>0.18009239087996035</c:v>
                </c:pt>
                <c:pt idx="290">
                  <c:v>0.17105896118212757</c:v>
                </c:pt>
                <c:pt idx="291">
                  <c:v>0.18303482932643772</c:v>
                </c:pt>
                <c:pt idx="292">
                  <c:v>0.19157376214302246</c:v>
                </c:pt>
                <c:pt idx="293">
                  <c:v>0.18780040986293367</c:v>
                </c:pt>
                <c:pt idx="294">
                  <c:v>0.20349853665503459</c:v>
                </c:pt>
                <c:pt idx="295">
                  <c:v>0.21647100513851286</c:v>
                </c:pt>
                <c:pt idx="296">
                  <c:v>0.23762548078897769</c:v>
                </c:pt>
                <c:pt idx="297">
                  <c:v>0.26007746733153492</c:v>
                </c:pt>
                <c:pt idx="298">
                  <c:v>0.27198861181366285</c:v>
                </c:pt>
                <c:pt idx="299">
                  <c:v>0.27304771150208718</c:v>
                </c:pt>
                <c:pt idx="300">
                  <c:v>0.2770018366620306</c:v>
                </c:pt>
                <c:pt idx="301">
                  <c:v>0.27308847613533371</c:v>
                </c:pt>
                <c:pt idx="302">
                  <c:v>0.26934000363633903</c:v>
                </c:pt>
                <c:pt idx="303">
                  <c:v>0.26437158592189347</c:v>
                </c:pt>
                <c:pt idx="304">
                  <c:v>0.2611305191817388</c:v>
                </c:pt>
                <c:pt idx="305">
                  <c:v>0.26230005530528677</c:v>
                </c:pt>
                <c:pt idx="306">
                  <c:v>0.26431024101428541</c:v>
                </c:pt>
                <c:pt idx="307">
                  <c:v>0.26977605639469038</c:v>
                </c:pt>
                <c:pt idx="308">
                  <c:v>0.258784248371419</c:v>
                </c:pt>
                <c:pt idx="309">
                  <c:v>0.25019635245895538</c:v>
                </c:pt>
                <c:pt idx="310">
                  <c:v>0.23226819031125423</c:v>
                </c:pt>
                <c:pt idx="311">
                  <c:v>0.23101641515389842</c:v>
                </c:pt>
                <c:pt idx="312">
                  <c:v>0.23603137413132175</c:v>
                </c:pt>
                <c:pt idx="313">
                  <c:v>0.24087787993130697</c:v>
                </c:pt>
                <c:pt idx="314">
                  <c:v>0.2497960233365662</c:v>
                </c:pt>
                <c:pt idx="315">
                  <c:v>0.24523895189045095</c:v>
                </c:pt>
                <c:pt idx="316">
                  <c:v>0.24171498396128771</c:v>
                </c:pt>
                <c:pt idx="317">
                  <c:v>0.24173177739511514</c:v>
                </c:pt>
                <c:pt idx="318">
                  <c:v>0.24620628826512578</c:v>
                </c:pt>
                <c:pt idx="319">
                  <c:v>0.24650006391928023</c:v>
                </c:pt>
                <c:pt idx="320">
                  <c:v>0.25652078026711972</c:v>
                </c:pt>
                <c:pt idx="321">
                  <c:v>0.24922480536237962</c:v>
                </c:pt>
                <c:pt idx="322">
                  <c:v>0.24374200825827405</c:v>
                </c:pt>
                <c:pt idx="323">
                  <c:v>0.24552406243881253</c:v>
                </c:pt>
                <c:pt idx="324">
                  <c:v>0.2371808168051395</c:v>
                </c:pt>
                <c:pt idx="325">
                  <c:v>0.24320879506339446</c:v>
                </c:pt>
                <c:pt idx="326">
                  <c:v>0.2289296587585179</c:v>
                </c:pt>
                <c:pt idx="327">
                  <c:v>0.22283896829951266</c:v>
                </c:pt>
                <c:pt idx="328">
                  <c:v>0.22571116642870281</c:v>
                </c:pt>
                <c:pt idx="329">
                  <c:v>0.21990151312396061</c:v>
                </c:pt>
                <c:pt idx="330">
                  <c:v>0.22360565391163342</c:v>
                </c:pt>
                <c:pt idx="331">
                  <c:v>0.21682118490898028</c:v>
                </c:pt>
                <c:pt idx="332">
                  <c:v>0.2097176020737733</c:v>
                </c:pt>
                <c:pt idx="333">
                  <c:v>0.20027067446830618</c:v>
                </c:pt>
                <c:pt idx="334">
                  <c:v>0.19443267242884305</c:v>
                </c:pt>
                <c:pt idx="335">
                  <c:v>0.19371041645364381</c:v>
                </c:pt>
                <c:pt idx="336">
                  <c:v>0.18256137562492389</c:v>
                </c:pt>
                <c:pt idx="337">
                  <c:v>0.17015609815572214</c:v>
                </c:pt>
                <c:pt idx="338">
                  <c:v>0.17882499993763257</c:v>
                </c:pt>
                <c:pt idx="339">
                  <c:v>0.17702523594835146</c:v>
                </c:pt>
                <c:pt idx="340">
                  <c:v>0.1775698167081467</c:v>
                </c:pt>
                <c:pt idx="341">
                  <c:v>0.18715813643676099</c:v>
                </c:pt>
                <c:pt idx="342">
                  <c:v>0.18561416608179454</c:v>
                </c:pt>
                <c:pt idx="343">
                  <c:v>0.18486878005905616</c:v>
                </c:pt>
                <c:pt idx="344">
                  <c:v>0.17347354220636066</c:v>
                </c:pt>
                <c:pt idx="345">
                  <c:v>0.17439322679633146</c:v>
                </c:pt>
                <c:pt idx="346">
                  <c:v>0.1611410619322467</c:v>
                </c:pt>
                <c:pt idx="347">
                  <c:v>0.13825328455887168</c:v>
                </c:pt>
                <c:pt idx="348">
                  <c:v>0.14475108953197829</c:v>
                </c:pt>
                <c:pt idx="349">
                  <c:v>0.13895355412546034</c:v>
                </c:pt>
                <c:pt idx="350">
                  <c:v>0.14083613424678382</c:v>
                </c:pt>
                <c:pt idx="351">
                  <c:v>0.151933175035666</c:v>
                </c:pt>
                <c:pt idx="352">
                  <c:v>0.14365524848102221</c:v>
                </c:pt>
                <c:pt idx="353">
                  <c:v>0.15496898431999018</c:v>
                </c:pt>
                <c:pt idx="354">
                  <c:v>0.15992065199236438</c:v>
                </c:pt>
                <c:pt idx="355">
                  <c:v>0.15714404917574484</c:v>
                </c:pt>
                <c:pt idx="356">
                  <c:v>0.1683985609964771</c:v>
                </c:pt>
                <c:pt idx="357">
                  <c:v>0.1506664391189082</c:v>
                </c:pt>
                <c:pt idx="358">
                  <c:v>0.15298324345886757</c:v>
                </c:pt>
                <c:pt idx="359">
                  <c:v>0.15346661290043573</c:v>
                </c:pt>
                <c:pt idx="360">
                  <c:v>0.15200286556550535</c:v>
                </c:pt>
                <c:pt idx="361">
                  <c:v>0.15593696792808667</c:v>
                </c:pt>
                <c:pt idx="362">
                  <c:v>0.13706026388295842</c:v>
                </c:pt>
                <c:pt idx="363">
                  <c:v>0.1425309829636188</c:v>
                </c:pt>
                <c:pt idx="364">
                  <c:v>0.14250186009846219</c:v>
                </c:pt>
                <c:pt idx="365">
                  <c:v>0.14537791499151664</c:v>
                </c:pt>
                <c:pt idx="366">
                  <c:v>0.15081838764789823</c:v>
                </c:pt>
                <c:pt idx="367">
                  <c:v>0.15579226381256209</c:v>
                </c:pt>
                <c:pt idx="368">
                  <c:v>0.15701230318084264</c:v>
                </c:pt>
                <c:pt idx="369">
                  <c:v>0.14924373313920991</c:v>
                </c:pt>
                <c:pt idx="370">
                  <c:v>0.14459227283667161</c:v>
                </c:pt>
                <c:pt idx="371">
                  <c:v>0.1371677996216123</c:v>
                </c:pt>
                <c:pt idx="372">
                  <c:v>0.12246715097946564</c:v>
                </c:pt>
                <c:pt idx="373">
                  <c:v>0.12156096396639446</c:v>
                </c:pt>
                <c:pt idx="374">
                  <c:v>0.12997931753127062</c:v>
                </c:pt>
                <c:pt idx="375">
                  <c:v>0.12108275412358292</c:v>
                </c:pt>
                <c:pt idx="376">
                  <c:v>0.12455095994532792</c:v>
                </c:pt>
                <c:pt idx="377">
                  <c:v>0.12908426371215767</c:v>
                </c:pt>
                <c:pt idx="378">
                  <c:v>0.13405430073348232</c:v>
                </c:pt>
                <c:pt idx="379">
                  <c:v>0.13609677780291779</c:v>
                </c:pt>
                <c:pt idx="380">
                  <c:v>0.16241009111943522</c:v>
                </c:pt>
                <c:pt idx="381">
                  <c:v>0.17866002579260906</c:v>
                </c:pt>
                <c:pt idx="382">
                  <c:v>0.19065380613181715</c:v>
                </c:pt>
                <c:pt idx="383">
                  <c:v>0.21304112033619441</c:v>
                </c:pt>
                <c:pt idx="384">
                  <c:v>0.19579028164928103</c:v>
                </c:pt>
                <c:pt idx="385">
                  <c:v>0.18695325765724521</c:v>
                </c:pt>
                <c:pt idx="386">
                  <c:v>0.16985646312271785</c:v>
                </c:pt>
                <c:pt idx="387">
                  <c:v>0.15417115009368298</c:v>
                </c:pt>
                <c:pt idx="388">
                  <c:v>0.16438303165320381</c:v>
                </c:pt>
                <c:pt idx="389">
                  <c:v>0.16146121652629605</c:v>
                </c:pt>
                <c:pt idx="390">
                  <c:v>0.16098640291360802</c:v>
                </c:pt>
                <c:pt idx="391">
                  <c:v>0.15608222504869007</c:v>
                </c:pt>
                <c:pt idx="392">
                  <c:v>0.1436299384194501</c:v>
                </c:pt>
                <c:pt idx="393">
                  <c:v>0.13116555453471446</c:v>
                </c:pt>
                <c:pt idx="394">
                  <c:v>0.13319140610083252</c:v>
                </c:pt>
                <c:pt idx="395">
                  <c:v>0.14028437596256396</c:v>
                </c:pt>
                <c:pt idx="396">
                  <c:v>0.14106334091182027</c:v>
                </c:pt>
                <c:pt idx="397">
                  <c:v>0.14807131957047751</c:v>
                </c:pt>
                <c:pt idx="398">
                  <c:v>0.14184898673831278</c:v>
                </c:pt>
                <c:pt idx="399">
                  <c:v>0.12485673313187541</c:v>
                </c:pt>
                <c:pt idx="400">
                  <c:v>0.12241433757090375</c:v>
                </c:pt>
                <c:pt idx="401">
                  <c:v>0.12365246729063831</c:v>
                </c:pt>
                <c:pt idx="402">
                  <c:v>0.12145805742912204</c:v>
                </c:pt>
                <c:pt idx="403">
                  <c:v>0.12970719520496946</c:v>
                </c:pt>
                <c:pt idx="404">
                  <c:v>0.12866161914648966</c:v>
                </c:pt>
                <c:pt idx="405">
                  <c:v>0.12667016621161786</c:v>
                </c:pt>
                <c:pt idx="406">
                  <c:v>0.12994248574609021</c:v>
                </c:pt>
                <c:pt idx="407">
                  <c:v>0.13195361325011334</c:v>
                </c:pt>
                <c:pt idx="408">
                  <c:v>0.11832843962026202</c:v>
                </c:pt>
                <c:pt idx="409">
                  <c:v>0.10678526267168437</c:v>
                </c:pt>
                <c:pt idx="410">
                  <c:v>0.10739025646295036</c:v>
                </c:pt>
                <c:pt idx="411">
                  <c:v>0.10395021989305808</c:v>
                </c:pt>
                <c:pt idx="412">
                  <c:v>0.11235465710034624</c:v>
                </c:pt>
                <c:pt idx="413">
                  <c:v>0.10940001072681538</c:v>
                </c:pt>
                <c:pt idx="414">
                  <c:v>0.10244204720564687</c:v>
                </c:pt>
                <c:pt idx="415">
                  <c:v>0.10335814962829379</c:v>
                </c:pt>
                <c:pt idx="416">
                  <c:v>0.11189933719156345</c:v>
                </c:pt>
                <c:pt idx="417">
                  <c:v>0.12610698628038328</c:v>
                </c:pt>
                <c:pt idx="418">
                  <c:v>0.12739464598643074</c:v>
                </c:pt>
                <c:pt idx="419">
                  <c:v>0.12440490719012082</c:v>
                </c:pt>
                <c:pt idx="420">
                  <c:v>0.12613543608357594</c:v>
                </c:pt>
                <c:pt idx="421">
                  <c:v>0.12635575329633569</c:v>
                </c:pt>
                <c:pt idx="422">
                  <c:v>0.13319146272586879</c:v>
                </c:pt>
                <c:pt idx="423">
                  <c:v>0.13265545973608434</c:v>
                </c:pt>
                <c:pt idx="424">
                  <c:v>0.12751230592727222</c:v>
                </c:pt>
                <c:pt idx="425">
                  <c:v>0.14066272143168268</c:v>
                </c:pt>
                <c:pt idx="426">
                  <c:v>0.14074832897383516</c:v>
                </c:pt>
                <c:pt idx="427">
                  <c:v>0.13424470126656007</c:v>
                </c:pt>
                <c:pt idx="428">
                  <c:v>0.12257895155485632</c:v>
                </c:pt>
                <c:pt idx="429">
                  <c:v>9.7940919486752168E-2</c:v>
                </c:pt>
                <c:pt idx="430">
                  <c:v>8.8412736690479041E-2</c:v>
                </c:pt>
                <c:pt idx="431">
                  <c:v>8.9954328668660752E-2</c:v>
                </c:pt>
                <c:pt idx="432">
                  <c:v>9.3401025790608605E-2</c:v>
                </c:pt>
                <c:pt idx="433">
                  <c:v>0.10672318929121105</c:v>
                </c:pt>
                <c:pt idx="434">
                  <c:v>0.10546034754054331</c:v>
                </c:pt>
                <c:pt idx="435">
                  <c:v>0.11652484150250364</c:v>
                </c:pt>
                <c:pt idx="436">
                  <c:v>0.11361708106669406</c:v>
                </c:pt>
                <c:pt idx="437">
                  <c:v>0.11368297826269486</c:v>
                </c:pt>
                <c:pt idx="438">
                  <c:v>0.13234214329296687</c:v>
                </c:pt>
                <c:pt idx="439">
                  <c:v>0.14230555494764521</c:v>
                </c:pt>
                <c:pt idx="440">
                  <c:v>0.1680419861972072</c:v>
                </c:pt>
                <c:pt idx="441">
                  <c:v>0.17301655459615006</c:v>
                </c:pt>
                <c:pt idx="442">
                  <c:v>0.1748100576625764</c:v>
                </c:pt>
                <c:pt idx="443">
                  <c:v>0.17545198902103668</c:v>
                </c:pt>
                <c:pt idx="444">
                  <c:v>0.15651338365455886</c:v>
                </c:pt>
                <c:pt idx="445">
                  <c:v>0.16404539837864118</c:v>
                </c:pt>
                <c:pt idx="446">
                  <c:v>0.17025448083523245</c:v>
                </c:pt>
                <c:pt idx="447">
                  <c:v>0.18156351903294216</c:v>
                </c:pt>
                <c:pt idx="448">
                  <c:v>0.20351602522588041</c:v>
                </c:pt>
                <c:pt idx="449">
                  <c:v>0.20876195234024844</c:v>
                </c:pt>
                <c:pt idx="450">
                  <c:v>0.2136408264603735</c:v>
                </c:pt>
                <c:pt idx="451">
                  <c:v>0.21506926078855051</c:v>
                </c:pt>
                <c:pt idx="452">
                  <c:v>0.2190414705797025</c:v>
                </c:pt>
                <c:pt idx="453">
                  <c:v>0.22086212545613945</c:v>
                </c:pt>
                <c:pt idx="454">
                  <c:v>0.21940938012453323</c:v>
                </c:pt>
                <c:pt idx="455">
                  <c:v>0.20570176236192608</c:v>
                </c:pt>
                <c:pt idx="456">
                  <c:v>0.19070689188978879</c:v>
                </c:pt>
                <c:pt idx="457">
                  <c:v>0.18306623928316992</c:v>
                </c:pt>
                <c:pt idx="458">
                  <c:v>0.18607169666983173</c:v>
                </c:pt>
                <c:pt idx="459">
                  <c:v>0.19702508820241649</c:v>
                </c:pt>
                <c:pt idx="460">
                  <c:v>0.19385304630999409</c:v>
                </c:pt>
                <c:pt idx="461">
                  <c:v>0.19736792502981862</c:v>
                </c:pt>
                <c:pt idx="462">
                  <c:v>0.19025259943010819</c:v>
                </c:pt>
                <c:pt idx="463">
                  <c:v>0.17374602362651692</c:v>
                </c:pt>
                <c:pt idx="464">
                  <c:v>0.17323556447059563</c:v>
                </c:pt>
                <c:pt idx="465">
                  <c:v>0.15268895370628982</c:v>
                </c:pt>
                <c:pt idx="466">
                  <c:v>0.12806012317429832</c:v>
                </c:pt>
                <c:pt idx="467">
                  <c:v>0.13084078593512638</c:v>
                </c:pt>
                <c:pt idx="468">
                  <c:v>0.12633252637910303</c:v>
                </c:pt>
                <c:pt idx="469">
                  <c:v>0.13571172209241661</c:v>
                </c:pt>
                <c:pt idx="470">
                  <c:v>0.15484503923092388</c:v>
                </c:pt>
                <c:pt idx="471">
                  <c:v>0.14640504094220141</c:v>
                </c:pt>
                <c:pt idx="472">
                  <c:v>0.14844574494093268</c:v>
                </c:pt>
                <c:pt idx="473">
                  <c:v>0.14616234883506563</c:v>
                </c:pt>
                <c:pt idx="474">
                  <c:v>0.12908876456430995</c:v>
                </c:pt>
                <c:pt idx="475">
                  <c:v>0.13694276387937263</c:v>
                </c:pt>
                <c:pt idx="476">
                  <c:v>0.13248499508997125</c:v>
                </c:pt>
                <c:pt idx="477">
                  <c:v>0.12751866195824474</c:v>
                </c:pt>
                <c:pt idx="478">
                  <c:v>0.13107176694831502</c:v>
                </c:pt>
                <c:pt idx="479">
                  <c:v>0.13430035597226969</c:v>
                </c:pt>
                <c:pt idx="480">
                  <c:v>0.13616291978339737</c:v>
                </c:pt>
                <c:pt idx="481">
                  <c:v>0.13516388424615586</c:v>
                </c:pt>
                <c:pt idx="482">
                  <c:v>0.13276286625980296</c:v>
                </c:pt>
                <c:pt idx="483">
                  <c:v>0.11366874883607928</c:v>
                </c:pt>
                <c:pt idx="484">
                  <c:v>0.1130910520135212</c:v>
                </c:pt>
                <c:pt idx="485">
                  <c:v>0.12139044675411524</c:v>
                </c:pt>
                <c:pt idx="486">
                  <c:v>0.13383264029951669</c:v>
                </c:pt>
                <c:pt idx="487">
                  <c:v>0.15449040301964267</c:v>
                </c:pt>
                <c:pt idx="488">
                  <c:v>0.16910379701042103</c:v>
                </c:pt>
                <c:pt idx="489">
                  <c:v>0.17769550535123729</c:v>
                </c:pt>
                <c:pt idx="490">
                  <c:v>0.17893333064343031</c:v>
                </c:pt>
                <c:pt idx="491">
                  <c:v>0.1674052169340286</c:v>
                </c:pt>
                <c:pt idx="492">
                  <c:v>0.16544276704289718</c:v>
                </c:pt>
                <c:pt idx="493">
                  <c:v>0.1459779911912345</c:v>
                </c:pt>
                <c:pt idx="494">
                  <c:v>0.12893039499458758</c:v>
                </c:pt>
                <c:pt idx="495">
                  <c:v>0.13093575424008963</c:v>
                </c:pt>
                <c:pt idx="496">
                  <c:v>0.11488145783339251</c:v>
                </c:pt>
                <c:pt idx="497">
                  <c:v>0.12900366837446087</c:v>
                </c:pt>
                <c:pt idx="498">
                  <c:v>0.14506479364326424</c:v>
                </c:pt>
                <c:pt idx="499">
                  <c:v>0.14729964192721196</c:v>
                </c:pt>
                <c:pt idx="500">
                  <c:v>0.15024941927911339</c:v>
                </c:pt>
                <c:pt idx="501">
                  <c:v>0.13044714552420913</c:v>
                </c:pt>
                <c:pt idx="502">
                  <c:v>0.11423961162262408</c:v>
                </c:pt>
                <c:pt idx="503">
                  <c:v>0.11246485477037976</c:v>
                </c:pt>
                <c:pt idx="504">
                  <c:v>0.10121406169837786</c:v>
                </c:pt>
                <c:pt idx="505">
                  <c:v>9.931776284860086E-2</c:v>
                </c:pt>
                <c:pt idx="506">
                  <c:v>9.4153632050820432E-2</c:v>
                </c:pt>
                <c:pt idx="507">
                  <c:v>8.4010606348440708E-2</c:v>
                </c:pt>
                <c:pt idx="508">
                  <c:v>8.900384255360641E-2</c:v>
                </c:pt>
                <c:pt idx="509">
                  <c:v>0.10228490022301354</c:v>
                </c:pt>
                <c:pt idx="510">
                  <c:v>0.12046058023669132</c:v>
                </c:pt>
                <c:pt idx="511">
                  <c:v>0.1274074919866709</c:v>
                </c:pt>
                <c:pt idx="512">
                  <c:v>0.12855010044244775</c:v>
                </c:pt>
                <c:pt idx="513">
                  <c:v>0.11838123052158928</c:v>
                </c:pt>
                <c:pt idx="514">
                  <c:v>0.10723285800443293</c:v>
                </c:pt>
                <c:pt idx="515">
                  <c:v>9.3540710322614781E-2</c:v>
                </c:pt>
                <c:pt idx="516">
                  <c:v>9.3006796368512834E-2</c:v>
                </c:pt>
                <c:pt idx="517">
                  <c:v>9.5511102605246423E-2</c:v>
                </c:pt>
                <c:pt idx="518">
                  <c:v>8.6252587609083206E-2</c:v>
                </c:pt>
                <c:pt idx="519">
                  <c:v>9.7486953926305894E-2</c:v>
                </c:pt>
                <c:pt idx="520">
                  <c:v>9.3155442530593005E-2</c:v>
                </c:pt>
                <c:pt idx="521">
                  <c:v>8.389403025355549E-2</c:v>
                </c:pt>
                <c:pt idx="522">
                  <c:v>8.5239316253100689E-2</c:v>
                </c:pt>
                <c:pt idx="523">
                  <c:v>8.5163727163454953E-2</c:v>
                </c:pt>
                <c:pt idx="524">
                  <c:v>8.7889785926138372E-2</c:v>
                </c:pt>
                <c:pt idx="525">
                  <c:v>8.9169236774508581E-2</c:v>
                </c:pt>
                <c:pt idx="526">
                  <c:v>9.1863186058697269E-2</c:v>
                </c:pt>
                <c:pt idx="527">
                  <c:v>8.1747938183816621E-2</c:v>
                </c:pt>
                <c:pt idx="528">
                  <c:v>8.4021884365190286E-2</c:v>
                </c:pt>
                <c:pt idx="529">
                  <c:v>8.5029906829104926E-2</c:v>
                </c:pt>
                <c:pt idx="530">
                  <c:v>8.2733545474936526E-2</c:v>
                </c:pt>
                <c:pt idx="531">
                  <c:v>7.8940437940316299E-2</c:v>
                </c:pt>
                <c:pt idx="532">
                  <c:v>8.2264346463468987E-2</c:v>
                </c:pt>
                <c:pt idx="533">
                  <c:v>8.1451489492482557E-2</c:v>
                </c:pt>
                <c:pt idx="534">
                  <c:v>8.265999364160144E-2</c:v>
                </c:pt>
                <c:pt idx="535">
                  <c:v>9.1109185557176717E-2</c:v>
                </c:pt>
                <c:pt idx="536">
                  <c:v>8.309513682609837E-2</c:v>
                </c:pt>
                <c:pt idx="537">
                  <c:v>7.5291003094150308E-2</c:v>
                </c:pt>
                <c:pt idx="538">
                  <c:v>7.137791988524024E-2</c:v>
                </c:pt>
                <c:pt idx="539">
                  <c:v>7.1099731525538321E-2</c:v>
                </c:pt>
                <c:pt idx="540">
                  <c:v>6.6292656263013144E-2</c:v>
                </c:pt>
                <c:pt idx="541">
                  <c:v>7.2489284761500142E-2</c:v>
                </c:pt>
                <c:pt idx="542">
                  <c:v>7.0044896657891403E-2</c:v>
                </c:pt>
                <c:pt idx="543">
                  <c:v>7.9279683992521388E-2</c:v>
                </c:pt>
                <c:pt idx="544">
                  <c:v>9.2481293079450466E-2</c:v>
                </c:pt>
                <c:pt idx="545">
                  <c:v>9.561750769485472E-2</c:v>
                </c:pt>
                <c:pt idx="546">
                  <c:v>9.7861533744779933E-2</c:v>
                </c:pt>
                <c:pt idx="547">
                  <c:v>8.3008108192471244E-2</c:v>
                </c:pt>
                <c:pt idx="548">
                  <c:v>6.9437871670415499E-2</c:v>
                </c:pt>
                <c:pt idx="549">
                  <c:v>6.5517245834007948E-2</c:v>
                </c:pt>
                <c:pt idx="550">
                  <c:v>6.4708030355996232E-2</c:v>
                </c:pt>
                <c:pt idx="551">
                  <c:v>5.893287502564231E-2</c:v>
                </c:pt>
                <c:pt idx="552">
                  <c:v>5.7058897426803749E-2</c:v>
                </c:pt>
                <c:pt idx="553">
                  <c:v>5.3867491648223811E-2</c:v>
                </c:pt>
                <c:pt idx="554">
                  <c:v>5.7513897947139278E-2</c:v>
                </c:pt>
                <c:pt idx="555">
                  <c:v>6.1931001925810927E-2</c:v>
                </c:pt>
                <c:pt idx="556">
                  <c:v>6.413387375607528E-2</c:v>
                </c:pt>
                <c:pt idx="557">
                  <c:v>6.8472763450482976E-2</c:v>
                </c:pt>
                <c:pt idx="558">
                  <c:v>6.2826300532441842E-2</c:v>
                </c:pt>
                <c:pt idx="559">
                  <c:v>6.0203751156011905E-2</c:v>
                </c:pt>
                <c:pt idx="560">
                  <c:v>5.6879737352654496E-2</c:v>
                </c:pt>
                <c:pt idx="561">
                  <c:v>5.0634497334913167E-2</c:v>
                </c:pt>
                <c:pt idx="562">
                  <c:v>4.6806350027277434E-2</c:v>
                </c:pt>
                <c:pt idx="563">
                  <c:v>4.6675566901892965E-2</c:v>
                </c:pt>
                <c:pt idx="564">
                  <c:v>4.5288770605363585E-2</c:v>
                </c:pt>
                <c:pt idx="565">
                  <c:v>4.7458152946422409E-2</c:v>
                </c:pt>
                <c:pt idx="566">
                  <c:v>4.8009761590764824E-2</c:v>
                </c:pt>
                <c:pt idx="567">
                  <c:v>4.4221154053837183E-2</c:v>
                </c:pt>
                <c:pt idx="568">
                  <c:v>4.2800763777831666E-2</c:v>
                </c:pt>
                <c:pt idx="569">
                  <c:v>4.2007077909153721E-2</c:v>
                </c:pt>
                <c:pt idx="570">
                  <c:v>3.8501661834142734E-2</c:v>
                </c:pt>
                <c:pt idx="571">
                  <c:v>3.6536596886759136E-2</c:v>
                </c:pt>
                <c:pt idx="572">
                  <c:v>3.3128263200440794E-2</c:v>
                </c:pt>
                <c:pt idx="573">
                  <c:v>2.6027704886548094E-2</c:v>
                </c:pt>
                <c:pt idx="574">
                  <c:v>3.4773179630715752E-2</c:v>
                </c:pt>
                <c:pt idx="575">
                  <c:v>4.3694827609982709E-2</c:v>
                </c:pt>
                <c:pt idx="576">
                  <c:v>5.4560156692768765E-2</c:v>
                </c:pt>
                <c:pt idx="577">
                  <c:v>5.8278169882392879E-2</c:v>
                </c:pt>
                <c:pt idx="578">
                  <c:v>5.1802433518998485E-2</c:v>
                </c:pt>
                <c:pt idx="579">
                  <c:v>5.0423389525106402E-2</c:v>
                </c:pt>
                <c:pt idx="580">
                  <c:v>4.8782248108311173E-2</c:v>
                </c:pt>
                <c:pt idx="581">
                  <c:v>5.5246035258019417E-2</c:v>
                </c:pt>
                <c:pt idx="582">
                  <c:v>6.382846248748221E-2</c:v>
                </c:pt>
                <c:pt idx="583">
                  <c:v>6.3258515357980924E-2</c:v>
                </c:pt>
                <c:pt idx="584">
                  <c:v>5.7461515056183896E-2</c:v>
                </c:pt>
                <c:pt idx="585">
                  <c:v>5.4808280919390565E-2</c:v>
                </c:pt>
                <c:pt idx="586">
                  <c:v>4.9883725784295299E-2</c:v>
                </c:pt>
                <c:pt idx="587">
                  <c:v>4.7156459548486115E-2</c:v>
                </c:pt>
                <c:pt idx="588">
                  <c:v>4.6288852651342902E-2</c:v>
                </c:pt>
                <c:pt idx="589">
                  <c:v>3.9118520407776296E-2</c:v>
                </c:pt>
                <c:pt idx="590">
                  <c:v>3.4110908850231089E-2</c:v>
                </c:pt>
                <c:pt idx="591">
                  <c:v>3.3017301750684742E-2</c:v>
                </c:pt>
                <c:pt idx="592">
                  <c:v>3.2228277786197752E-2</c:v>
                </c:pt>
                <c:pt idx="593">
                  <c:v>3.2735037026194125E-2</c:v>
                </c:pt>
                <c:pt idx="594">
                  <c:v>3.3789418059059259E-2</c:v>
                </c:pt>
                <c:pt idx="595">
                  <c:v>2.9154684898797276E-2</c:v>
                </c:pt>
                <c:pt idx="596">
                  <c:v>2.8373177425041168E-2</c:v>
                </c:pt>
                <c:pt idx="597">
                  <c:v>2.9609522837658435E-2</c:v>
                </c:pt>
                <c:pt idx="598">
                  <c:v>3.0501902365910959E-2</c:v>
                </c:pt>
                <c:pt idx="599">
                  <c:v>3.5178902898277596E-2</c:v>
                </c:pt>
                <c:pt idx="600">
                  <c:v>3.7464124819063249E-2</c:v>
                </c:pt>
                <c:pt idx="601">
                  <c:v>3.7679730005766167E-2</c:v>
                </c:pt>
                <c:pt idx="602">
                  <c:v>4.1924525402169094E-2</c:v>
                </c:pt>
                <c:pt idx="603">
                  <c:v>4.3858722490300768E-2</c:v>
                </c:pt>
                <c:pt idx="604">
                  <c:v>4.301284305901848E-2</c:v>
                </c:pt>
                <c:pt idx="605">
                  <c:v>4.3174414813854103E-2</c:v>
                </c:pt>
                <c:pt idx="606">
                  <c:v>3.9526192801695635E-2</c:v>
                </c:pt>
                <c:pt idx="607">
                  <c:v>3.9726726691706529E-2</c:v>
                </c:pt>
                <c:pt idx="608">
                  <c:v>4.0083674860100692E-2</c:v>
                </c:pt>
                <c:pt idx="609">
                  <c:v>4.2390346594091854E-2</c:v>
                </c:pt>
                <c:pt idx="610">
                  <c:v>4.7334888262451705E-2</c:v>
                </c:pt>
                <c:pt idx="611">
                  <c:v>5.1720578370263622E-2</c:v>
                </c:pt>
                <c:pt idx="612">
                  <c:v>7.0321084495074612E-2</c:v>
                </c:pt>
                <c:pt idx="613">
                  <c:v>7.5834084515313233E-2</c:v>
                </c:pt>
                <c:pt idx="614">
                  <c:v>7.6009986511571051E-2</c:v>
                </c:pt>
                <c:pt idx="615">
                  <c:v>6.8374163346856517E-2</c:v>
                </c:pt>
                <c:pt idx="616">
                  <c:v>4.9308400800181902E-2</c:v>
                </c:pt>
                <c:pt idx="617">
                  <c:v>4.4645322376177639E-2</c:v>
                </c:pt>
                <c:pt idx="618">
                  <c:v>3.9948353111872573E-2</c:v>
                </c:pt>
                <c:pt idx="619">
                  <c:v>3.947592138637096E-2</c:v>
                </c:pt>
                <c:pt idx="620">
                  <c:v>4.2124187765126553E-2</c:v>
                </c:pt>
                <c:pt idx="621">
                  <c:v>5.6833179269662304E-2</c:v>
                </c:pt>
                <c:pt idx="622">
                  <c:v>5.68076959251341E-2</c:v>
                </c:pt>
                <c:pt idx="623">
                  <c:v>6.0822120637758582E-2</c:v>
                </c:pt>
                <c:pt idx="624">
                  <c:v>6.6204827901598012E-2</c:v>
                </c:pt>
                <c:pt idx="625">
                  <c:v>5.43507395461039E-2</c:v>
                </c:pt>
                <c:pt idx="626">
                  <c:v>6.5018272000235633E-2</c:v>
                </c:pt>
                <c:pt idx="627">
                  <c:v>7.1327514732984362E-2</c:v>
                </c:pt>
                <c:pt idx="628">
                  <c:v>7.4106451251149508E-2</c:v>
                </c:pt>
                <c:pt idx="629">
                  <c:v>8.1149681668218329E-2</c:v>
                </c:pt>
                <c:pt idx="630">
                  <c:v>6.8796972803702477E-2</c:v>
                </c:pt>
                <c:pt idx="631">
                  <c:v>5.9215421658919729E-2</c:v>
                </c:pt>
                <c:pt idx="632">
                  <c:v>4.6136300396966985E-2</c:v>
                </c:pt>
                <c:pt idx="633">
                  <c:v>3.1508561132109092E-2</c:v>
                </c:pt>
                <c:pt idx="634">
                  <c:v>4.4364680614723553E-2</c:v>
                </c:pt>
                <c:pt idx="635">
                  <c:v>4.6229390818746552E-2</c:v>
                </c:pt>
                <c:pt idx="636">
                  <c:v>5.0717726224142175E-2</c:v>
                </c:pt>
                <c:pt idx="637">
                  <c:v>5.1382193020036729E-2</c:v>
                </c:pt>
                <c:pt idx="638">
                  <c:v>3.977184886422773E-2</c:v>
                </c:pt>
                <c:pt idx="639">
                  <c:v>3.8997605958626287E-2</c:v>
                </c:pt>
                <c:pt idx="640">
                  <c:v>4.6601474342991112E-2</c:v>
                </c:pt>
                <c:pt idx="641">
                  <c:v>5.9647153057601668E-2</c:v>
                </c:pt>
                <c:pt idx="642">
                  <c:v>6.0992803758672595E-2</c:v>
                </c:pt>
                <c:pt idx="643">
                  <c:v>6.0263324513378042E-2</c:v>
                </c:pt>
                <c:pt idx="644">
                  <c:v>5.0333374352366497E-2</c:v>
                </c:pt>
                <c:pt idx="645">
                  <c:v>4.2756020326123655E-2</c:v>
                </c:pt>
                <c:pt idx="646">
                  <c:v>4.9451183340593244E-2</c:v>
                </c:pt>
                <c:pt idx="647">
                  <c:v>5.0667206264449857E-2</c:v>
                </c:pt>
                <c:pt idx="648">
                  <c:v>5.9115131278054595E-2</c:v>
                </c:pt>
                <c:pt idx="649">
                  <c:v>6.0775709272573766E-2</c:v>
                </c:pt>
                <c:pt idx="650">
                  <c:v>6.785919897726303E-2</c:v>
                </c:pt>
                <c:pt idx="651">
                  <c:v>7.1604238362465114E-2</c:v>
                </c:pt>
                <c:pt idx="652">
                  <c:v>6.5019803536297147E-2</c:v>
                </c:pt>
                <c:pt idx="653">
                  <c:v>7.1509044318395998E-2</c:v>
                </c:pt>
                <c:pt idx="654">
                  <c:v>5.9938885735903946E-2</c:v>
                </c:pt>
                <c:pt idx="655">
                  <c:v>5.9339476472364067E-2</c:v>
                </c:pt>
                <c:pt idx="656">
                  <c:v>6.4408390070253507E-2</c:v>
                </c:pt>
                <c:pt idx="657">
                  <c:v>6.2931580619023375E-2</c:v>
                </c:pt>
                <c:pt idx="658">
                  <c:v>7.3135866088164317E-2</c:v>
                </c:pt>
                <c:pt idx="659">
                  <c:v>7.4907680218531003E-2</c:v>
                </c:pt>
                <c:pt idx="660">
                  <c:v>7.9549658567462239E-2</c:v>
                </c:pt>
                <c:pt idx="661">
                  <c:v>8.1498151706973859E-2</c:v>
                </c:pt>
                <c:pt idx="662">
                  <c:v>7.8204215295802557E-2</c:v>
                </c:pt>
                <c:pt idx="663">
                  <c:v>8.0279501009583115E-2</c:v>
                </c:pt>
                <c:pt idx="664">
                  <c:v>7.9867430305927314E-2</c:v>
                </c:pt>
                <c:pt idx="665">
                  <c:v>8.1942026630701478E-2</c:v>
                </c:pt>
                <c:pt idx="666">
                  <c:v>8.899698601366357E-2</c:v>
                </c:pt>
                <c:pt idx="667">
                  <c:v>8.4858858809636048E-2</c:v>
                </c:pt>
                <c:pt idx="668">
                  <c:v>7.8056574802485942E-2</c:v>
                </c:pt>
                <c:pt idx="669">
                  <c:v>6.8240303699913102E-2</c:v>
                </c:pt>
                <c:pt idx="670">
                  <c:v>5.5160646753239874E-2</c:v>
                </c:pt>
                <c:pt idx="671">
                  <c:v>6.5789511082243207E-2</c:v>
                </c:pt>
                <c:pt idx="672">
                  <c:v>6.5677636508123402E-2</c:v>
                </c:pt>
                <c:pt idx="673">
                  <c:v>6.825188611592109E-2</c:v>
                </c:pt>
                <c:pt idx="674">
                  <c:v>6.6038190735142138E-2</c:v>
                </c:pt>
                <c:pt idx="675">
                  <c:v>4.9141559589452176E-2</c:v>
                </c:pt>
                <c:pt idx="676">
                  <c:v>6.2815009164083474E-2</c:v>
                </c:pt>
                <c:pt idx="677">
                  <c:v>5.9567461336270361E-2</c:v>
                </c:pt>
                <c:pt idx="678">
                  <c:v>7.0668379398634767E-2</c:v>
                </c:pt>
                <c:pt idx="679">
                  <c:v>9.2025214625470642E-2</c:v>
                </c:pt>
                <c:pt idx="680">
                  <c:v>9.7320374210513302E-2</c:v>
                </c:pt>
                <c:pt idx="681">
                  <c:v>0.11999256214755109</c:v>
                </c:pt>
                <c:pt idx="682">
                  <c:v>0.12510449070579013</c:v>
                </c:pt>
                <c:pt idx="683">
                  <c:v>0.12271686502355571</c:v>
                </c:pt>
                <c:pt idx="684">
                  <c:v>0.10984905888121038</c:v>
                </c:pt>
                <c:pt idx="685">
                  <c:v>9.4820253810886185E-2</c:v>
                </c:pt>
                <c:pt idx="686">
                  <c:v>9.7340587171253268E-2</c:v>
                </c:pt>
                <c:pt idx="687">
                  <c:v>8.0854536280038247E-2</c:v>
                </c:pt>
                <c:pt idx="688">
                  <c:v>8.2467272980071019E-2</c:v>
                </c:pt>
                <c:pt idx="689">
                  <c:v>7.5199299632035421E-2</c:v>
                </c:pt>
                <c:pt idx="690">
                  <c:v>6.4731888208244492E-2</c:v>
                </c:pt>
                <c:pt idx="691">
                  <c:v>7.1378893221887424E-2</c:v>
                </c:pt>
                <c:pt idx="692">
                  <c:v>6.9917433459690176E-2</c:v>
                </c:pt>
                <c:pt idx="693">
                  <c:v>6.818294590171213E-2</c:v>
                </c:pt>
                <c:pt idx="694">
                  <c:v>5.9225965624698375E-2</c:v>
                </c:pt>
                <c:pt idx="695">
                  <c:v>5.6873867518082058E-2</c:v>
                </c:pt>
                <c:pt idx="696">
                  <c:v>5.1994067822820025E-2</c:v>
                </c:pt>
                <c:pt idx="697">
                  <c:v>5.046901083426604E-2</c:v>
                </c:pt>
                <c:pt idx="698">
                  <c:v>5.8930897503665008E-2</c:v>
                </c:pt>
                <c:pt idx="699">
                  <c:v>6.681451667268104E-2</c:v>
                </c:pt>
                <c:pt idx="700">
                  <c:v>9.099323401020129E-2</c:v>
                </c:pt>
                <c:pt idx="701">
                  <c:v>0.11096680923533613</c:v>
                </c:pt>
                <c:pt idx="702">
                  <c:v>0.11321864464918358</c:v>
                </c:pt>
                <c:pt idx="703">
                  <c:v>0.10515513394019914</c:v>
                </c:pt>
                <c:pt idx="704">
                  <c:v>7.9452106388314014E-2</c:v>
                </c:pt>
                <c:pt idx="705">
                  <c:v>5.9455295175541746E-2</c:v>
                </c:pt>
                <c:pt idx="706">
                  <c:v>5.4070075327653275E-2</c:v>
                </c:pt>
                <c:pt idx="707">
                  <c:v>5.2872407526832588E-2</c:v>
                </c:pt>
                <c:pt idx="708">
                  <c:v>5.0535580400551464E-2</c:v>
                </c:pt>
                <c:pt idx="709">
                  <c:v>5.0973924023411887E-2</c:v>
                </c:pt>
                <c:pt idx="710">
                  <c:v>4.8039190540905947E-2</c:v>
                </c:pt>
                <c:pt idx="711">
                  <c:v>4.5335476763808863E-2</c:v>
                </c:pt>
                <c:pt idx="712">
                  <c:v>4.3494812742073438E-2</c:v>
                </c:pt>
                <c:pt idx="713">
                  <c:v>4.1091549057937715E-2</c:v>
                </c:pt>
                <c:pt idx="714">
                  <c:v>4.2115560562461449E-2</c:v>
                </c:pt>
                <c:pt idx="715">
                  <c:v>4.7669142460252903E-2</c:v>
                </c:pt>
                <c:pt idx="716">
                  <c:v>5.7394232665637146E-2</c:v>
                </c:pt>
                <c:pt idx="717">
                  <c:v>5.8624850480229328E-2</c:v>
                </c:pt>
                <c:pt idx="718">
                  <c:v>5.6100119216365291E-2</c:v>
                </c:pt>
                <c:pt idx="719">
                  <c:v>5.5033073614880045E-2</c:v>
                </c:pt>
                <c:pt idx="720">
                  <c:v>5.440843306150131E-2</c:v>
                </c:pt>
                <c:pt idx="721">
                  <c:v>5.7263833905873592E-2</c:v>
                </c:pt>
                <c:pt idx="722">
                  <c:v>5.8487035393837761E-2</c:v>
                </c:pt>
                <c:pt idx="723">
                  <c:v>5.646608137630843E-2</c:v>
                </c:pt>
                <c:pt idx="724">
                  <c:v>5.8374724320678431E-2</c:v>
                </c:pt>
                <c:pt idx="725">
                  <c:v>5.6072990074060546E-2</c:v>
                </c:pt>
                <c:pt idx="726">
                  <c:v>5.3200300705791161E-2</c:v>
                </c:pt>
                <c:pt idx="727">
                  <c:v>4.899833987157285E-2</c:v>
                </c:pt>
                <c:pt idx="728">
                  <c:v>3.9060790664040751E-2</c:v>
                </c:pt>
                <c:pt idx="729">
                  <c:v>4.3052999130023195E-2</c:v>
                </c:pt>
                <c:pt idx="730">
                  <c:v>4.719576591311845E-2</c:v>
                </c:pt>
                <c:pt idx="731">
                  <c:v>4.6823594345391621E-2</c:v>
                </c:pt>
                <c:pt idx="732">
                  <c:v>5.0302675967364853E-2</c:v>
                </c:pt>
                <c:pt idx="733">
                  <c:v>4.3489012737682027E-2</c:v>
                </c:pt>
                <c:pt idx="734">
                  <c:v>3.4470530909324622E-2</c:v>
                </c:pt>
                <c:pt idx="735">
                  <c:v>4.1065063021253664E-2</c:v>
                </c:pt>
                <c:pt idx="736">
                  <c:v>3.5491301154663986E-2</c:v>
                </c:pt>
                <c:pt idx="737">
                  <c:v>3.614058522487424E-2</c:v>
                </c:pt>
                <c:pt idx="738">
                  <c:v>4.4633809606986319E-2</c:v>
                </c:pt>
                <c:pt idx="739">
                  <c:v>4.2415195674608705E-2</c:v>
                </c:pt>
                <c:pt idx="740">
                  <c:v>4.3184262086819747E-2</c:v>
                </c:pt>
                <c:pt idx="741">
                  <c:v>4.3888273238865384E-2</c:v>
                </c:pt>
                <c:pt idx="742">
                  <c:v>3.8585488829472339E-2</c:v>
                </c:pt>
                <c:pt idx="743">
                  <c:v>3.5244186682676017E-2</c:v>
                </c:pt>
                <c:pt idx="744">
                  <c:v>4.8326508041618164E-2</c:v>
                </c:pt>
                <c:pt idx="745">
                  <c:v>4.5370227902867516E-2</c:v>
                </c:pt>
                <c:pt idx="746">
                  <c:v>4.1786134188618838E-2</c:v>
                </c:pt>
                <c:pt idx="747">
                  <c:v>4.3789880463205637E-2</c:v>
                </c:pt>
                <c:pt idx="748">
                  <c:v>2.647942651215459E-2</c:v>
                </c:pt>
                <c:pt idx="749">
                  <c:v>2.9161971008336507E-2</c:v>
                </c:pt>
                <c:pt idx="750">
                  <c:v>3.0007320215947875E-2</c:v>
                </c:pt>
                <c:pt idx="751">
                  <c:v>2.5975572067892336E-2</c:v>
                </c:pt>
                <c:pt idx="752">
                  <c:v>2.8668072174906863E-2</c:v>
                </c:pt>
                <c:pt idx="753">
                  <c:v>2.804329805747912E-2</c:v>
                </c:pt>
                <c:pt idx="754">
                  <c:v>2.7840379685889843E-2</c:v>
                </c:pt>
                <c:pt idx="755">
                  <c:v>2.5633003700330337E-2</c:v>
                </c:pt>
                <c:pt idx="756">
                  <c:v>3.2527686579261625E-2</c:v>
                </c:pt>
                <c:pt idx="757">
                  <c:v>3.2324446263130593E-2</c:v>
                </c:pt>
                <c:pt idx="758">
                  <c:v>3.4651721228314801E-2</c:v>
                </c:pt>
                <c:pt idx="759">
                  <c:v>3.5521483203974399E-2</c:v>
                </c:pt>
                <c:pt idx="760">
                  <c:v>2.7693803929241805E-2</c:v>
                </c:pt>
                <c:pt idx="761">
                  <c:v>2.6462830173222679E-2</c:v>
                </c:pt>
                <c:pt idx="762">
                  <c:v>2.494193403441862E-2</c:v>
                </c:pt>
                <c:pt idx="763">
                  <c:v>2.6650172618081506E-2</c:v>
                </c:pt>
                <c:pt idx="764">
                  <c:v>3.0390580085323422E-2</c:v>
                </c:pt>
                <c:pt idx="765">
                  <c:v>3.0075579789271195E-2</c:v>
                </c:pt>
                <c:pt idx="766">
                  <c:v>2.9648567596119422E-2</c:v>
                </c:pt>
                <c:pt idx="767">
                  <c:v>2.6021768166412169E-2</c:v>
                </c:pt>
                <c:pt idx="768">
                  <c:v>2.2611538845138137E-2</c:v>
                </c:pt>
                <c:pt idx="769">
                  <c:v>2.318597148451855E-2</c:v>
                </c:pt>
                <c:pt idx="770">
                  <c:v>3.375131006516513E-2</c:v>
                </c:pt>
                <c:pt idx="771">
                  <c:v>3.8748799286359548E-2</c:v>
                </c:pt>
                <c:pt idx="772">
                  <c:v>4.2968567227182904E-2</c:v>
                </c:pt>
                <c:pt idx="773">
                  <c:v>4.6232356548930514E-2</c:v>
                </c:pt>
                <c:pt idx="774">
                  <c:v>3.668040017169396E-2</c:v>
                </c:pt>
                <c:pt idx="775">
                  <c:v>3.4983783016366787E-2</c:v>
                </c:pt>
                <c:pt idx="776">
                  <c:v>4.1820508368443983E-2</c:v>
                </c:pt>
                <c:pt idx="777">
                  <c:v>4.1091364079667958E-2</c:v>
                </c:pt>
                <c:pt idx="778">
                  <c:v>4.4163038901686366E-2</c:v>
                </c:pt>
                <c:pt idx="779">
                  <c:v>4.4206340495093643E-2</c:v>
                </c:pt>
                <c:pt idx="780">
                  <c:v>3.275347774207682E-2</c:v>
                </c:pt>
                <c:pt idx="781">
                  <c:v>3.3634859278245485E-2</c:v>
                </c:pt>
                <c:pt idx="782">
                  <c:v>3.3463473581709181E-2</c:v>
                </c:pt>
                <c:pt idx="783">
                  <c:v>4.1014754144451077E-2</c:v>
                </c:pt>
                <c:pt idx="784">
                  <c:v>4.4495746821444512E-2</c:v>
                </c:pt>
                <c:pt idx="785">
                  <c:v>4.4255804155562461E-2</c:v>
                </c:pt>
                <c:pt idx="786">
                  <c:v>4.4273341269998295E-2</c:v>
                </c:pt>
                <c:pt idx="787">
                  <c:v>4.0066147971911006E-2</c:v>
                </c:pt>
                <c:pt idx="788">
                  <c:v>4.266228272371201E-2</c:v>
                </c:pt>
                <c:pt idx="789">
                  <c:v>3.9657593849215265E-2</c:v>
                </c:pt>
                <c:pt idx="790">
                  <c:v>4.7085956665695206E-2</c:v>
                </c:pt>
                <c:pt idx="791">
                  <c:v>4.8169055090498694E-2</c:v>
                </c:pt>
                <c:pt idx="792">
                  <c:v>4.5889023074223295E-2</c:v>
                </c:pt>
                <c:pt idx="793">
                  <c:v>4.83271664447045E-2</c:v>
                </c:pt>
                <c:pt idx="794">
                  <c:v>4.433016676155372E-2</c:v>
                </c:pt>
                <c:pt idx="795">
                  <c:v>4.7560222556367313E-2</c:v>
                </c:pt>
                <c:pt idx="796">
                  <c:v>5.1422431686455015E-2</c:v>
                </c:pt>
                <c:pt idx="797">
                  <c:v>5.1325694322590328E-2</c:v>
                </c:pt>
                <c:pt idx="798">
                  <c:v>4.73415330715274E-2</c:v>
                </c:pt>
                <c:pt idx="799">
                  <c:v>4.5075141714171985E-2</c:v>
                </c:pt>
                <c:pt idx="800">
                  <c:v>4.2507144093971889E-2</c:v>
                </c:pt>
                <c:pt idx="801">
                  <c:v>5.2277255462363198E-2</c:v>
                </c:pt>
                <c:pt idx="802">
                  <c:v>5.8054874684831961E-2</c:v>
                </c:pt>
                <c:pt idx="803">
                  <c:v>5.6398748333875176E-2</c:v>
                </c:pt>
                <c:pt idx="804">
                  <c:v>5.8018277564822085E-2</c:v>
                </c:pt>
                <c:pt idx="805">
                  <c:v>5.3297353786561391E-2</c:v>
                </c:pt>
                <c:pt idx="806">
                  <c:v>5.0983846322134832E-2</c:v>
                </c:pt>
                <c:pt idx="807">
                  <c:v>4.9118799687199205E-2</c:v>
                </c:pt>
                <c:pt idx="808">
                  <c:v>5.8332189836946477E-2</c:v>
                </c:pt>
                <c:pt idx="809">
                  <c:v>5.4853180221230438E-2</c:v>
                </c:pt>
                <c:pt idx="810">
                  <c:v>5.202338102234217E-2</c:v>
                </c:pt>
                <c:pt idx="811">
                  <c:v>5.4244246704097776E-2</c:v>
                </c:pt>
                <c:pt idx="812">
                  <c:v>4.6469280949419968E-2</c:v>
                </c:pt>
                <c:pt idx="813">
                  <c:v>4.8430813436529968E-2</c:v>
                </c:pt>
                <c:pt idx="814">
                  <c:v>5.0889272377219526E-2</c:v>
                </c:pt>
                <c:pt idx="815">
                  <c:v>6.3823495926696172E-2</c:v>
                </c:pt>
                <c:pt idx="816">
                  <c:v>6.4558409587452625E-2</c:v>
                </c:pt>
                <c:pt idx="817">
                  <c:v>7.3545351314715859E-2</c:v>
                </c:pt>
                <c:pt idx="818">
                  <c:v>7.5026838276987973E-2</c:v>
                </c:pt>
                <c:pt idx="819">
                  <c:v>8.1204743365427184E-2</c:v>
                </c:pt>
                <c:pt idx="820">
                  <c:v>8.7350173928222835E-2</c:v>
                </c:pt>
                <c:pt idx="821">
                  <c:v>9.7102581775591168E-2</c:v>
                </c:pt>
                <c:pt idx="822">
                  <c:v>0.11370875434874778</c:v>
                </c:pt>
                <c:pt idx="823">
                  <c:v>0.11467918767220434</c:v>
                </c:pt>
                <c:pt idx="824">
                  <c:v>0.11949025473091614</c:v>
                </c:pt>
                <c:pt idx="825">
                  <c:v>0.11077777194942308</c:v>
                </c:pt>
                <c:pt idx="826">
                  <c:v>0.11008182156487373</c:v>
                </c:pt>
                <c:pt idx="827">
                  <c:v>9.9619104713926668E-2</c:v>
                </c:pt>
                <c:pt idx="828">
                  <c:v>0.10671526614314207</c:v>
                </c:pt>
                <c:pt idx="829">
                  <c:v>0.1098559610988403</c:v>
                </c:pt>
                <c:pt idx="830">
                  <c:v>0.10979172594436384</c:v>
                </c:pt>
                <c:pt idx="831">
                  <c:v>0.11435250695454083</c:v>
                </c:pt>
                <c:pt idx="832">
                  <c:v>0.11103937136814077</c:v>
                </c:pt>
                <c:pt idx="833">
                  <c:v>0.1059027527768126</c:v>
                </c:pt>
                <c:pt idx="834">
                  <c:v>9.8281278591955873E-2</c:v>
                </c:pt>
                <c:pt idx="835">
                  <c:v>9.1392787308163803E-2</c:v>
                </c:pt>
                <c:pt idx="836">
                  <c:v>8.8038259379145917E-2</c:v>
                </c:pt>
                <c:pt idx="837">
                  <c:v>9.1931503748651541E-2</c:v>
                </c:pt>
                <c:pt idx="838">
                  <c:v>9.2103518404498388E-2</c:v>
                </c:pt>
                <c:pt idx="839">
                  <c:v>9.6767639366312469E-2</c:v>
                </c:pt>
                <c:pt idx="840">
                  <c:v>9.2797810538914199E-2</c:v>
                </c:pt>
                <c:pt idx="841">
                  <c:v>9.1206892038964454E-2</c:v>
                </c:pt>
                <c:pt idx="842">
                  <c:v>8.5100242132667217E-2</c:v>
                </c:pt>
                <c:pt idx="843">
                  <c:v>8.4544246317410171E-2</c:v>
                </c:pt>
                <c:pt idx="844">
                  <c:v>8.8926000025895541E-2</c:v>
                </c:pt>
                <c:pt idx="845">
                  <c:v>8.7618908732604833E-2</c:v>
                </c:pt>
                <c:pt idx="846">
                  <c:v>8.5462026975164931E-2</c:v>
                </c:pt>
                <c:pt idx="847">
                  <c:v>7.0458711560191706E-2</c:v>
                </c:pt>
                <c:pt idx="848">
                  <c:v>5.8782236666136717E-2</c:v>
                </c:pt>
                <c:pt idx="849">
                  <c:v>6.1197838197389984E-2</c:v>
                </c:pt>
                <c:pt idx="850">
                  <c:v>6.2519045081335697E-2</c:v>
                </c:pt>
                <c:pt idx="851">
                  <c:v>6.8738213088092276E-2</c:v>
                </c:pt>
                <c:pt idx="852">
                  <c:v>6.679188910329234E-2</c:v>
                </c:pt>
                <c:pt idx="853">
                  <c:v>5.7430279707118004E-2</c:v>
                </c:pt>
                <c:pt idx="854">
                  <c:v>6.0781850695670887E-2</c:v>
                </c:pt>
                <c:pt idx="855">
                  <c:v>6.4713246096685856E-2</c:v>
                </c:pt>
                <c:pt idx="856">
                  <c:v>7.624808507947349E-2</c:v>
                </c:pt>
                <c:pt idx="857">
                  <c:v>8.1240657412025574E-2</c:v>
                </c:pt>
                <c:pt idx="858">
                  <c:v>8.220064894737289E-2</c:v>
                </c:pt>
                <c:pt idx="859">
                  <c:v>8.2857709205955893E-2</c:v>
                </c:pt>
                <c:pt idx="860">
                  <c:v>7.9946530776214081E-2</c:v>
                </c:pt>
                <c:pt idx="861">
                  <c:v>7.9713922213330193E-2</c:v>
                </c:pt>
                <c:pt idx="862">
                  <c:v>7.7937174969896064E-2</c:v>
                </c:pt>
                <c:pt idx="863">
                  <c:v>8.1035556951440407E-2</c:v>
                </c:pt>
                <c:pt idx="864">
                  <c:v>8.7800069052024171E-2</c:v>
                </c:pt>
                <c:pt idx="865">
                  <c:v>8.8550311243444257E-2</c:v>
                </c:pt>
                <c:pt idx="866">
                  <c:v>8.9636417519388528E-2</c:v>
                </c:pt>
                <c:pt idx="867">
                  <c:v>9.4589282867043767E-2</c:v>
                </c:pt>
                <c:pt idx="868">
                  <c:v>9.5835145588752266E-2</c:v>
                </c:pt>
                <c:pt idx="869">
                  <c:v>9.2685175147061719E-2</c:v>
                </c:pt>
                <c:pt idx="870">
                  <c:v>8.9665297487145842E-2</c:v>
                </c:pt>
                <c:pt idx="871">
                  <c:v>8.3624194651426564E-2</c:v>
                </c:pt>
                <c:pt idx="872">
                  <c:v>7.708750884459234E-2</c:v>
                </c:pt>
                <c:pt idx="873">
                  <c:v>7.4095095427849242E-2</c:v>
                </c:pt>
                <c:pt idx="874">
                  <c:v>7.7721712991608904E-2</c:v>
                </c:pt>
                <c:pt idx="875">
                  <c:v>7.531912202588574E-2</c:v>
                </c:pt>
                <c:pt idx="876">
                  <c:v>6.8614840043776146E-2</c:v>
                </c:pt>
                <c:pt idx="877">
                  <c:v>6.7024921340224558E-2</c:v>
                </c:pt>
                <c:pt idx="878">
                  <c:v>6.1695188851433463E-2</c:v>
                </c:pt>
                <c:pt idx="879">
                  <c:v>5.7660385377744316E-2</c:v>
                </c:pt>
                <c:pt idx="880">
                  <c:v>5.5882959216091238E-2</c:v>
                </c:pt>
                <c:pt idx="881">
                  <c:v>5.7947019634340763E-2</c:v>
                </c:pt>
                <c:pt idx="882">
                  <c:v>6.5409866905783709E-2</c:v>
                </c:pt>
                <c:pt idx="883">
                  <c:v>6.427306272973711E-2</c:v>
                </c:pt>
                <c:pt idx="884">
                  <c:v>6.6410783372628401E-2</c:v>
                </c:pt>
                <c:pt idx="885">
                  <c:v>6.5238213599729214E-2</c:v>
                </c:pt>
                <c:pt idx="886">
                  <c:v>5.4331592722392519E-2</c:v>
                </c:pt>
                <c:pt idx="887">
                  <c:v>5.0885583107236024E-2</c:v>
                </c:pt>
                <c:pt idx="888">
                  <c:v>5.7997660441500093E-2</c:v>
                </c:pt>
                <c:pt idx="889">
                  <c:v>7.0972430816841015E-2</c:v>
                </c:pt>
                <c:pt idx="890">
                  <c:v>7.3426761176603211E-2</c:v>
                </c:pt>
                <c:pt idx="891">
                  <c:v>7.9760501390098743E-2</c:v>
                </c:pt>
                <c:pt idx="892">
                  <c:v>7.6189179538912619E-2</c:v>
                </c:pt>
                <c:pt idx="893">
                  <c:v>8.5797051101737853E-2</c:v>
                </c:pt>
                <c:pt idx="894">
                  <c:v>0.12560997478088518</c:v>
                </c:pt>
                <c:pt idx="895">
                  <c:v>0.15412077435094967</c:v>
                </c:pt>
                <c:pt idx="896">
                  <c:v>0.18374545238844175</c:v>
                </c:pt>
                <c:pt idx="897">
                  <c:v>0.19107091214502331</c:v>
                </c:pt>
                <c:pt idx="898">
                  <c:v>0.16746847310403673</c:v>
                </c:pt>
                <c:pt idx="899">
                  <c:v>0.16087231565399551</c:v>
                </c:pt>
                <c:pt idx="900">
                  <c:v>0.14160623527104166</c:v>
                </c:pt>
                <c:pt idx="901">
                  <c:v>0.13402836550161557</c:v>
                </c:pt>
                <c:pt idx="902">
                  <c:v>0.1292135534632774</c:v>
                </c:pt>
                <c:pt idx="903">
                  <c:v>0.11162846199934399</c:v>
                </c:pt>
                <c:pt idx="904">
                  <c:v>0.10658141237135785</c:v>
                </c:pt>
                <c:pt idx="905">
                  <c:v>9.9598602369133149E-2</c:v>
                </c:pt>
                <c:pt idx="906">
                  <c:v>0.10229951777837687</c:v>
                </c:pt>
                <c:pt idx="907">
                  <c:v>0.1099685617365652</c:v>
                </c:pt>
                <c:pt idx="908">
                  <c:v>0.10744721458816506</c:v>
                </c:pt>
                <c:pt idx="909">
                  <c:v>0.10286379029593248</c:v>
                </c:pt>
                <c:pt idx="910">
                  <c:v>0.10043118362434465</c:v>
                </c:pt>
                <c:pt idx="911">
                  <c:v>8.8581577393285968E-2</c:v>
                </c:pt>
                <c:pt idx="912">
                  <c:v>9.4929554817889616E-2</c:v>
                </c:pt>
                <c:pt idx="913">
                  <c:v>9.4715581261415188E-2</c:v>
                </c:pt>
                <c:pt idx="914">
                  <c:v>8.9466821061088039E-2</c:v>
                </c:pt>
                <c:pt idx="915">
                  <c:v>8.7432905503798244E-2</c:v>
                </c:pt>
                <c:pt idx="916">
                  <c:v>7.9144077067549362E-2</c:v>
                </c:pt>
                <c:pt idx="917">
                  <c:v>7.4458413451941013E-2</c:v>
                </c:pt>
                <c:pt idx="918">
                  <c:v>7.3378257642310513E-2</c:v>
                </c:pt>
                <c:pt idx="919">
                  <c:v>7.9796710299543813E-2</c:v>
                </c:pt>
                <c:pt idx="920">
                  <c:v>7.8216351108584659E-2</c:v>
                </c:pt>
                <c:pt idx="921">
                  <c:v>6.940742274008796E-2</c:v>
                </c:pt>
                <c:pt idx="922">
                  <c:v>7.1056106388861048E-2</c:v>
                </c:pt>
                <c:pt idx="923">
                  <c:v>7.6403370787620467E-2</c:v>
                </c:pt>
                <c:pt idx="924">
                  <c:v>8.2980554188450753E-2</c:v>
                </c:pt>
                <c:pt idx="925">
                  <c:v>8.6612128860092619E-2</c:v>
                </c:pt>
                <c:pt idx="926">
                  <c:v>9.4281369047009456E-2</c:v>
                </c:pt>
                <c:pt idx="927">
                  <c:v>8.0284486674144964E-2</c:v>
                </c:pt>
                <c:pt idx="928">
                  <c:v>7.7790367477137162E-2</c:v>
                </c:pt>
              </c:numCache>
            </c:numRef>
          </c:val>
        </c:ser>
        <c:ser>
          <c:idx val="2"/>
          <c:order val="3"/>
          <c:tx>
            <c:strRef>
              <c:f>'Finansiel stressindikator'!$D$7</c:f>
              <c:strCache>
                <c:ptCount val="1"/>
                <c:pt idx="0">
                  <c:v>Obligationsmarkedet</c:v>
                </c:pt>
              </c:strCache>
            </c:strRef>
          </c:tx>
          <c:spPr>
            <a:solidFill>
              <a:schemeClr val="accent3"/>
            </a:solidFill>
          </c:spP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stressindikator'!$D$8:$D$936</c:f>
              <c:numCache>
                <c:formatCode>0.000</c:formatCode>
                <c:ptCount val="929"/>
                <c:pt idx="0">
                  <c:v>4.6512518297833184E-2</c:v>
                </c:pt>
                <c:pt idx="1">
                  <c:v>4.3971869989551632E-2</c:v>
                </c:pt>
                <c:pt idx="2">
                  <c:v>4.9338446533316441E-2</c:v>
                </c:pt>
                <c:pt idx="3">
                  <c:v>5.6296164717700159E-2</c:v>
                </c:pt>
                <c:pt idx="4">
                  <c:v>5.6877333996482787E-2</c:v>
                </c:pt>
                <c:pt idx="5">
                  <c:v>5.8619070598153813E-2</c:v>
                </c:pt>
                <c:pt idx="6">
                  <c:v>5.1636699383851598E-2</c:v>
                </c:pt>
                <c:pt idx="7">
                  <c:v>5.380084689191407E-2</c:v>
                </c:pt>
                <c:pt idx="8">
                  <c:v>5.8253706145899316E-2</c:v>
                </c:pt>
                <c:pt idx="9">
                  <c:v>5.3610468686740402E-2</c:v>
                </c:pt>
                <c:pt idx="10">
                  <c:v>5.9721019608520123E-2</c:v>
                </c:pt>
                <c:pt idx="11">
                  <c:v>5.3051517803731491E-2</c:v>
                </c:pt>
                <c:pt idx="12">
                  <c:v>4.7811880803359463E-2</c:v>
                </c:pt>
                <c:pt idx="13">
                  <c:v>4.8238906401665615E-2</c:v>
                </c:pt>
                <c:pt idx="14">
                  <c:v>4.4126937774217716E-2</c:v>
                </c:pt>
                <c:pt idx="15">
                  <c:v>4.7389760711133086E-2</c:v>
                </c:pt>
                <c:pt idx="16">
                  <c:v>4.7088980096346662E-2</c:v>
                </c:pt>
                <c:pt idx="17">
                  <c:v>4.92168114263698E-2</c:v>
                </c:pt>
                <c:pt idx="18">
                  <c:v>5.3672709754064296E-2</c:v>
                </c:pt>
                <c:pt idx="19">
                  <c:v>5.5369158007251291E-2</c:v>
                </c:pt>
                <c:pt idx="20">
                  <c:v>5.8955479740888682E-2</c:v>
                </c:pt>
                <c:pt idx="21">
                  <c:v>6.0217606663975992E-2</c:v>
                </c:pt>
                <c:pt idx="22">
                  <c:v>5.8558362769525363E-2</c:v>
                </c:pt>
                <c:pt idx="23">
                  <c:v>5.3577397880116381E-2</c:v>
                </c:pt>
                <c:pt idx="24">
                  <c:v>4.4972314326451213E-2</c:v>
                </c:pt>
                <c:pt idx="25">
                  <c:v>4.4492844518151345E-2</c:v>
                </c:pt>
                <c:pt idx="26">
                  <c:v>4.1373522472237356E-2</c:v>
                </c:pt>
                <c:pt idx="27">
                  <c:v>4.0992325195193025E-2</c:v>
                </c:pt>
                <c:pt idx="28">
                  <c:v>4.4264980416153288E-2</c:v>
                </c:pt>
                <c:pt idx="29">
                  <c:v>4.2317865314670737E-2</c:v>
                </c:pt>
                <c:pt idx="30">
                  <c:v>3.945409692264043E-2</c:v>
                </c:pt>
                <c:pt idx="31">
                  <c:v>3.5791774222674454E-2</c:v>
                </c:pt>
                <c:pt idx="32">
                  <c:v>4.0136385804499852E-2</c:v>
                </c:pt>
                <c:pt idx="33">
                  <c:v>3.8444033475152475E-2</c:v>
                </c:pt>
                <c:pt idx="34">
                  <c:v>3.6852689062151028E-2</c:v>
                </c:pt>
                <c:pt idx="35">
                  <c:v>3.6508104099521932E-2</c:v>
                </c:pt>
                <c:pt idx="36">
                  <c:v>3.6803293582596583E-2</c:v>
                </c:pt>
                <c:pt idx="37">
                  <c:v>3.5015076822201563E-2</c:v>
                </c:pt>
                <c:pt idx="38">
                  <c:v>3.8429499366104083E-2</c:v>
                </c:pt>
                <c:pt idx="39">
                  <c:v>3.8418624275128786E-2</c:v>
                </c:pt>
                <c:pt idx="40">
                  <c:v>3.4922095937161522E-2</c:v>
                </c:pt>
                <c:pt idx="41">
                  <c:v>3.9457680658401266E-2</c:v>
                </c:pt>
                <c:pt idx="42">
                  <c:v>3.7857861265505E-2</c:v>
                </c:pt>
                <c:pt idx="43">
                  <c:v>3.6824531076640112E-2</c:v>
                </c:pt>
                <c:pt idx="44">
                  <c:v>3.4122384005468916E-2</c:v>
                </c:pt>
                <c:pt idx="45">
                  <c:v>2.9907051869840565E-2</c:v>
                </c:pt>
                <c:pt idx="46">
                  <c:v>3.1848772901539507E-2</c:v>
                </c:pt>
                <c:pt idx="47">
                  <c:v>3.047906867650171E-2</c:v>
                </c:pt>
                <c:pt idx="48">
                  <c:v>2.6878279861444806E-2</c:v>
                </c:pt>
                <c:pt idx="49">
                  <c:v>2.7260807641476141E-2</c:v>
                </c:pt>
                <c:pt idx="50">
                  <c:v>2.6939224862581514E-2</c:v>
                </c:pt>
                <c:pt idx="51">
                  <c:v>2.774832632220613E-2</c:v>
                </c:pt>
                <c:pt idx="52">
                  <c:v>3.0228397266943065E-2</c:v>
                </c:pt>
                <c:pt idx="53">
                  <c:v>3.0650615529328375E-2</c:v>
                </c:pt>
                <c:pt idx="54">
                  <c:v>2.5765973132380268E-2</c:v>
                </c:pt>
                <c:pt idx="55">
                  <c:v>2.4362277972336741E-2</c:v>
                </c:pt>
                <c:pt idx="56">
                  <c:v>2.4928828183162239E-2</c:v>
                </c:pt>
                <c:pt idx="57">
                  <c:v>2.0399895144223638E-2</c:v>
                </c:pt>
                <c:pt idx="58">
                  <c:v>2.4398470273001092E-2</c:v>
                </c:pt>
                <c:pt idx="59">
                  <c:v>2.5255756894235228E-2</c:v>
                </c:pt>
                <c:pt idx="60">
                  <c:v>2.2382382610598734E-2</c:v>
                </c:pt>
                <c:pt idx="61">
                  <c:v>2.401591730775925E-2</c:v>
                </c:pt>
                <c:pt idx="62">
                  <c:v>2.3754204839559721E-2</c:v>
                </c:pt>
                <c:pt idx="63">
                  <c:v>2.2925242077892552E-2</c:v>
                </c:pt>
                <c:pt idx="64">
                  <c:v>2.2933007906897309E-2</c:v>
                </c:pt>
                <c:pt idx="65">
                  <c:v>2.100773119089664E-2</c:v>
                </c:pt>
                <c:pt idx="66">
                  <c:v>1.4607012476062997E-2</c:v>
                </c:pt>
                <c:pt idx="67">
                  <c:v>1.5364844162859733E-2</c:v>
                </c:pt>
                <c:pt idx="68">
                  <c:v>1.5691654489918244E-2</c:v>
                </c:pt>
                <c:pt idx="69">
                  <c:v>1.9544515781217506E-2</c:v>
                </c:pt>
                <c:pt idx="70">
                  <c:v>2.2596712046798619E-2</c:v>
                </c:pt>
                <c:pt idx="71">
                  <c:v>1.9650232468251854E-2</c:v>
                </c:pt>
                <c:pt idx="72">
                  <c:v>1.8017369827724925E-2</c:v>
                </c:pt>
                <c:pt idx="73">
                  <c:v>1.5546804512114709E-2</c:v>
                </c:pt>
                <c:pt idx="74">
                  <c:v>1.2737450806135472E-2</c:v>
                </c:pt>
                <c:pt idx="75">
                  <c:v>1.6929407352691647E-2</c:v>
                </c:pt>
                <c:pt idx="76">
                  <c:v>1.6305304988677223E-2</c:v>
                </c:pt>
                <c:pt idx="77">
                  <c:v>1.6266313589278932E-2</c:v>
                </c:pt>
                <c:pt idx="78">
                  <c:v>1.7577824006909527E-2</c:v>
                </c:pt>
                <c:pt idx="79">
                  <c:v>1.6216449323720971E-2</c:v>
                </c:pt>
                <c:pt idx="80">
                  <c:v>1.9207210060495885E-2</c:v>
                </c:pt>
                <c:pt idx="81">
                  <c:v>1.7418743086249876E-2</c:v>
                </c:pt>
                <c:pt idx="82">
                  <c:v>1.6518905524403334E-2</c:v>
                </c:pt>
                <c:pt idx="83">
                  <c:v>1.4365654593870215E-2</c:v>
                </c:pt>
                <c:pt idx="84">
                  <c:v>1.2510790402939393E-2</c:v>
                </c:pt>
                <c:pt idx="85">
                  <c:v>1.2623572038265415E-2</c:v>
                </c:pt>
                <c:pt idx="86">
                  <c:v>1.1680647329347343E-2</c:v>
                </c:pt>
                <c:pt idx="87">
                  <c:v>1.1624728506091154E-2</c:v>
                </c:pt>
                <c:pt idx="88">
                  <c:v>1.1166402075314399E-2</c:v>
                </c:pt>
                <c:pt idx="89">
                  <c:v>1.0965054466454949E-2</c:v>
                </c:pt>
                <c:pt idx="90">
                  <c:v>1.1185021682894054E-2</c:v>
                </c:pt>
                <c:pt idx="91">
                  <c:v>1.1407285669388525E-2</c:v>
                </c:pt>
                <c:pt idx="92">
                  <c:v>1.3428961171976811E-2</c:v>
                </c:pt>
                <c:pt idx="93">
                  <c:v>1.5228862430678549E-2</c:v>
                </c:pt>
                <c:pt idx="94">
                  <c:v>1.4786025441052904E-2</c:v>
                </c:pt>
                <c:pt idx="95">
                  <c:v>1.3139235893472084E-2</c:v>
                </c:pt>
                <c:pt idx="96">
                  <c:v>8.9943046213744621E-3</c:v>
                </c:pt>
                <c:pt idx="97">
                  <c:v>9.0692268650104605E-3</c:v>
                </c:pt>
                <c:pt idx="98">
                  <c:v>1.2027135832974569E-2</c:v>
                </c:pt>
                <c:pt idx="99">
                  <c:v>1.4151263107757142E-2</c:v>
                </c:pt>
                <c:pt idx="100">
                  <c:v>1.5712363893783745E-2</c:v>
                </c:pt>
                <c:pt idx="101">
                  <c:v>1.4409638684594869E-2</c:v>
                </c:pt>
                <c:pt idx="102">
                  <c:v>1.3141281565669419E-2</c:v>
                </c:pt>
                <c:pt idx="103">
                  <c:v>1.1288953804061161E-2</c:v>
                </c:pt>
                <c:pt idx="104">
                  <c:v>1.0861601995542302E-2</c:v>
                </c:pt>
                <c:pt idx="105">
                  <c:v>1.0976517643539952E-2</c:v>
                </c:pt>
                <c:pt idx="106">
                  <c:v>1.0113633139741993E-2</c:v>
                </c:pt>
                <c:pt idx="107">
                  <c:v>9.9480523347996418E-3</c:v>
                </c:pt>
                <c:pt idx="108">
                  <c:v>1.0614701928765445E-2</c:v>
                </c:pt>
                <c:pt idx="109">
                  <c:v>9.0762611178268962E-3</c:v>
                </c:pt>
                <c:pt idx="110">
                  <c:v>9.8974179779777009E-3</c:v>
                </c:pt>
                <c:pt idx="111">
                  <c:v>1.0376612297290477E-2</c:v>
                </c:pt>
                <c:pt idx="112">
                  <c:v>9.4826043334944581E-3</c:v>
                </c:pt>
                <c:pt idx="113">
                  <c:v>1.0648722504342935E-2</c:v>
                </c:pt>
                <c:pt idx="114">
                  <c:v>1.1565996208381328E-2</c:v>
                </c:pt>
                <c:pt idx="115">
                  <c:v>1.0973647427777657E-2</c:v>
                </c:pt>
                <c:pt idx="116">
                  <c:v>1.1413078270689117E-2</c:v>
                </c:pt>
                <c:pt idx="117">
                  <c:v>9.8608403508550196E-3</c:v>
                </c:pt>
                <c:pt idx="118">
                  <c:v>9.2707124935858375E-3</c:v>
                </c:pt>
                <c:pt idx="119">
                  <c:v>1.1009029361777809E-2</c:v>
                </c:pt>
                <c:pt idx="120">
                  <c:v>1.4620195076198479E-2</c:v>
                </c:pt>
                <c:pt idx="121">
                  <c:v>1.590930198566599E-2</c:v>
                </c:pt>
                <c:pt idx="122">
                  <c:v>1.5985908549848254E-2</c:v>
                </c:pt>
                <c:pt idx="123">
                  <c:v>1.7050722172175691E-2</c:v>
                </c:pt>
                <c:pt idx="124">
                  <c:v>1.5951164342701399E-2</c:v>
                </c:pt>
                <c:pt idx="125">
                  <c:v>1.7400094079169003E-2</c:v>
                </c:pt>
                <c:pt idx="126">
                  <c:v>1.7585388743017561E-2</c:v>
                </c:pt>
                <c:pt idx="127">
                  <c:v>1.6401238476912237E-2</c:v>
                </c:pt>
                <c:pt idx="128">
                  <c:v>1.4315367754340117E-2</c:v>
                </c:pt>
                <c:pt idx="129">
                  <c:v>1.270259471812098E-2</c:v>
                </c:pt>
                <c:pt idx="130">
                  <c:v>1.2038948347573065E-2</c:v>
                </c:pt>
                <c:pt idx="131">
                  <c:v>1.025729938834577E-2</c:v>
                </c:pt>
                <c:pt idx="132">
                  <c:v>9.8266968992651027E-3</c:v>
                </c:pt>
                <c:pt idx="133">
                  <c:v>8.3929853993690677E-3</c:v>
                </c:pt>
                <c:pt idx="134">
                  <c:v>7.2633897397612404E-3</c:v>
                </c:pt>
                <c:pt idx="135">
                  <c:v>7.3482220562742168E-3</c:v>
                </c:pt>
                <c:pt idx="136">
                  <c:v>7.8345161889096619E-3</c:v>
                </c:pt>
                <c:pt idx="137">
                  <c:v>7.3464199471859788E-3</c:v>
                </c:pt>
                <c:pt idx="138">
                  <c:v>6.8479254637516763E-3</c:v>
                </c:pt>
                <c:pt idx="139">
                  <c:v>7.3958618064237647E-3</c:v>
                </c:pt>
                <c:pt idx="140">
                  <c:v>5.4995451818396993E-3</c:v>
                </c:pt>
                <c:pt idx="141">
                  <c:v>6.3808450554590623E-3</c:v>
                </c:pt>
                <c:pt idx="142">
                  <c:v>7.4605383519440235E-3</c:v>
                </c:pt>
                <c:pt idx="143">
                  <c:v>8.5007658301862656E-3</c:v>
                </c:pt>
                <c:pt idx="144">
                  <c:v>1.2355537039082404E-2</c:v>
                </c:pt>
                <c:pt idx="145">
                  <c:v>1.3305959941207418E-2</c:v>
                </c:pt>
                <c:pt idx="146">
                  <c:v>1.3253849876767665E-2</c:v>
                </c:pt>
                <c:pt idx="147">
                  <c:v>1.4525726849311025E-2</c:v>
                </c:pt>
                <c:pt idx="148">
                  <c:v>1.3863876642729919E-2</c:v>
                </c:pt>
                <c:pt idx="149">
                  <c:v>1.4868416979071269E-2</c:v>
                </c:pt>
                <c:pt idx="150">
                  <c:v>1.4025689911636977E-2</c:v>
                </c:pt>
                <c:pt idx="151">
                  <c:v>1.1054703591462212E-2</c:v>
                </c:pt>
                <c:pt idx="152">
                  <c:v>8.7939592417985556E-3</c:v>
                </c:pt>
                <c:pt idx="153">
                  <c:v>6.7393391358744285E-3</c:v>
                </c:pt>
                <c:pt idx="154">
                  <c:v>8.1277240276698363E-3</c:v>
                </c:pt>
                <c:pt idx="155">
                  <c:v>8.9903127649052367E-3</c:v>
                </c:pt>
                <c:pt idx="156">
                  <c:v>9.7533928190479333E-3</c:v>
                </c:pt>
                <c:pt idx="157">
                  <c:v>1.1632129741034811E-2</c:v>
                </c:pt>
                <c:pt idx="158">
                  <c:v>1.0608799852887698E-2</c:v>
                </c:pt>
                <c:pt idx="159">
                  <c:v>1.1674830248651864E-2</c:v>
                </c:pt>
                <c:pt idx="160">
                  <c:v>1.21374960300155E-2</c:v>
                </c:pt>
                <c:pt idx="161">
                  <c:v>1.1355361044833517E-2</c:v>
                </c:pt>
                <c:pt idx="162">
                  <c:v>1.2978789490268369E-2</c:v>
                </c:pt>
                <c:pt idx="163">
                  <c:v>1.3320716145656924E-2</c:v>
                </c:pt>
                <c:pt idx="164">
                  <c:v>1.2573569486622437E-2</c:v>
                </c:pt>
                <c:pt idx="165">
                  <c:v>1.1983202073680388E-2</c:v>
                </c:pt>
                <c:pt idx="166">
                  <c:v>1.4505750086974793E-2</c:v>
                </c:pt>
                <c:pt idx="167">
                  <c:v>1.7322933392701079E-2</c:v>
                </c:pt>
                <c:pt idx="168">
                  <c:v>1.8392817068764528E-2</c:v>
                </c:pt>
                <c:pt idx="169">
                  <c:v>1.9297763547465985E-2</c:v>
                </c:pt>
                <c:pt idx="170">
                  <c:v>1.6848221750517922E-2</c:v>
                </c:pt>
                <c:pt idx="171">
                  <c:v>1.426009433405806E-2</c:v>
                </c:pt>
                <c:pt idx="172">
                  <c:v>1.5150629644254319E-2</c:v>
                </c:pt>
                <c:pt idx="173">
                  <c:v>2.2992281155056936E-2</c:v>
                </c:pt>
                <c:pt idx="174">
                  <c:v>2.8354256770337909E-2</c:v>
                </c:pt>
                <c:pt idx="175">
                  <c:v>3.2917895138013568E-2</c:v>
                </c:pt>
                <c:pt idx="176">
                  <c:v>3.8445870005218527E-2</c:v>
                </c:pt>
                <c:pt idx="177">
                  <c:v>3.3610728571009413E-2</c:v>
                </c:pt>
                <c:pt idx="178">
                  <c:v>3.0652966130813308E-2</c:v>
                </c:pt>
                <c:pt idx="179">
                  <c:v>2.9712102538045442E-2</c:v>
                </c:pt>
                <c:pt idx="180">
                  <c:v>2.5155277509862621E-2</c:v>
                </c:pt>
                <c:pt idx="181">
                  <c:v>2.3767066383579383E-2</c:v>
                </c:pt>
                <c:pt idx="182">
                  <c:v>2.2398478635928778E-2</c:v>
                </c:pt>
                <c:pt idx="183">
                  <c:v>1.8536481949929878E-2</c:v>
                </c:pt>
                <c:pt idx="184">
                  <c:v>1.8739597279772213E-2</c:v>
                </c:pt>
                <c:pt idx="185">
                  <c:v>1.6522524825739099E-2</c:v>
                </c:pt>
                <c:pt idx="186">
                  <c:v>1.6833692184396974E-2</c:v>
                </c:pt>
                <c:pt idx="187">
                  <c:v>1.885475772797017E-2</c:v>
                </c:pt>
                <c:pt idx="188">
                  <c:v>1.7157501785214909E-2</c:v>
                </c:pt>
                <c:pt idx="189">
                  <c:v>2.0861087838280466E-2</c:v>
                </c:pt>
                <c:pt idx="190">
                  <c:v>2.1819944229171977E-2</c:v>
                </c:pt>
                <c:pt idx="191">
                  <c:v>2.340572671546173E-2</c:v>
                </c:pt>
                <c:pt idx="192">
                  <c:v>2.3933664688759088E-2</c:v>
                </c:pt>
                <c:pt idx="193">
                  <c:v>2.3212542882139552E-2</c:v>
                </c:pt>
                <c:pt idx="194">
                  <c:v>2.0677585362493433E-2</c:v>
                </c:pt>
                <c:pt idx="195">
                  <c:v>1.718333994961619E-2</c:v>
                </c:pt>
                <c:pt idx="196">
                  <c:v>1.8376531562203081E-2</c:v>
                </c:pt>
                <c:pt idx="197">
                  <c:v>1.8817320036481521E-2</c:v>
                </c:pt>
                <c:pt idx="198">
                  <c:v>1.9500082592304725E-2</c:v>
                </c:pt>
                <c:pt idx="199">
                  <c:v>1.9134356733865092E-2</c:v>
                </c:pt>
                <c:pt idx="200">
                  <c:v>1.690329191876791E-2</c:v>
                </c:pt>
                <c:pt idx="201">
                  <c:v>1.6038060022655856E-2</c:v>
                </c:pt>
                <c:pt idx="202">
                  <c:v>1.4725489690617153E-2</c:v>
                </c:pt>
                <c:pt idx="203">
                  <c:v>1.5919565225863155E-2</c:v>
                </c:pt>
                <c:pt idx="204">
                  <c:v>1.6864467289330595E-2</c:v>
                </c:pt>
                <c:pt idx="205">
                  <c:v>1.5166082400621372E-2</c:v>
                </c:pt>
                <c:pt idx="206">
                  <c:v>1.8110666770733568E-2</c:v>
                </c:pt>
                <c:pt idx="207">
                  <c:v>1.8453218161219215E-2</c:v>
                </c:pt>
                <c:pt idx="208">
                  <c:v>1.7477882612572514E-2</c:v>
                </c:pt>
                <c:pt idx="209">
                  <c:v>1.7310202562884805E-2</c:v>
                </c:pt>
                <c:pt idx="210">
                  <c:v>1.4933794313531732E-2</c:v>
                </c:pt>
                <c:pt idx="211">
                  <c:v>1.3642955749890984E-2</c:v>
                </c:pt>
                <c:pt idx="212">
                  <c:v>1.466413953395862E-2</c:v>
                </c:pt>
                <c:pt idx="213">
                  <c:v>1.4997671999972368E-2</c:v>
                </c:pt>
                <c:pt idx="214">
                  <c:v>1.764772736951107E-2</c:v>
                </c:pt>
                <c:pt idx="215">
                  <c:v>1.9360294331934574E-2</c:v>
                </c:pt>
                <c:pt idx="216">
                  <c:v>1.9985676977663493E-2</c:v>
                </c:pt>
                <c:pt idx="217">
                  <c:v>2.2909073857719738E-2</c:v>
                </c:pt>
                <c:pt idx="218">
                  <c:v>2.1780513969028643E-2</c:v>
                </c:pt>
                <c:pt idx="219">
                  <c:v>2.1399448894483943E-2</c:v>
                </c:pt>
                <c:pt idx="220">
                  <c:v>2.2096182213389534E-2</c:v>
                </c:pt>
                <c:pt idx="221">
                  <c:v>2.0288893626920844E-2</c:v>
                </c:pt>
                <c:pt idx="222">
                  <c:v>1.9441851657624076E-2</c:v>
                </c:pt>
                <c:pt idx="223">
                  <c:v>2.1068850115827202E-2</c:v>
                </c:pt>
                <c:pt idx="224">
                  <c:v>1.9896005336334024E-2</c:v>
                </c:pt>
                <c:pt idx="225">
                  <c:v>2.2772790771554988E-2</c:v>
                </c:pt>
                <c:pt idx="226">
                  <c:v>2.1998986212533538E-2</c:v>
                </c:pt>
                <c:pt idx="227">
                  <c:v>1.9901971653826862E-2</c:v>
                </c:pt>
                <c:pt idx="228">
                  <c:v>2.3947227865810716E-2</c:v>
                </c:pt>
                <c:pt idx="229">
                  <c:v>2.381062351278717E-2</c:v>
                </c:pt>
                <c:pt idx="230">
                  <c:v>2.6329467858533736E-2</c:v>
                </c:pt>
                <c:pt idx="231">
                  <c:v>2.7357366077153233E-2</c:v>
                </c:pt>
                <c:pt idx="232">
                  <c:v>2.739302953011976E-2</c:v>
                </c:pt>
                <c:pt idx="233">
                  <c:v>2.7903861151748931E-2</c:v>
                </c:pt>
                <c:pt idx="234">
                  <c:v>2.8419283468496918E-2</c:v>
                </c:pt>
                <c:pt idx="235">
                  <c:v>3.4377521590983479E-2</c:v>
                </c:pt>
                <c:pt idx="236">
                  <c:v>3.7463675187649779E-2</c:v>
                </c:pt>
                <c:pt idx="237">
                  <c:v>4.2836678752741511E-2</c:v>
                </c:pt>
                <c:pt idx="238">
                  <c:v>4.9433667698727382E-2</c:v>
                </c:pt>
                <c:pt idx="239">
                  <c:v>5.3733301862001343E-2</c:v>
                </c:pt>
                <c:pt idx="240">
                  <c:v>5.5015308840210504E-2</c:v>
                </c:pt>
                <c:pt idx="241">
                  <c:v>5.1606350833144757E-2</c:v>
                </c:pt>
                <c:pt idx="242">
                  <c:v>4.9446559608902589E-2</c:v>
                </c:pt>
                <c:pt idx="243">
                  <c:v>5.0713771284283005E-2</c:v>
                </c:pt>
                <c:pt idx="244">
                  <c:v>4.9109571152574583E-2</c:v>
                </c:pt>
                <c:pt idx="245">
                  <c:v>4.731062591760412E-2</c:v>
                </c:pt>
                <c:pt idx="246">
                  <c:v>4.7379097923433276E-2</c:v>
                </c:pt>
                <c:pt idx="247">
                  <c:v>4.4143460110761708E-2</c:v>
                </c:pt>
                <c:pt idx="248">
                  <c:v>4.930005615594972E-2</c:v>
                </c:pt>
                <c:pt idx="249">
                  <c:v>5.240911161750679E-2</c:v>
                </c:pt>
                <c:pt idx="250">
                  <c:v>5.2887658964465414E-2</c:v>
                </c:pt>
                <c:pt idx="251">
                  <c:v>4.893932472810298E-2</c:v>
                </c:pt>
                <c:pt idx="252">
                  <c:v>4.6453795190869271E-2</c:v>
                </c:pt>
                <c:pt idx="253">
                  <c:v>5.2401797011890128E-2</c:v>
                </c:pt>
                <c:pt idx="254">
                  <c:v>5.6531367096824006E-2</c:v>
                </c:pt>
                <c:pt idx="255">
                  <c:v>6.0651860109948344E-2</c:v>
                </c:pt>
                <c:pt idx="256">
                  <c:v>5.5023882203124187E-2</c:v>
                </c:pt>
                <c:pt idx="257">
                  <c:v>5.1210062684289667E-2</c:v>
                </c:pt>
                <c:pt idx="258">
                  <c:v>5.5657933238628152E-2</c:v>
                </c:pt>
                <c:pt idx="259">
                  <c:v>5.4716879287941833E-2</c:v>
                </c:pt>
                <c:pt idx="260">
                  <c:v>6.0755627282327355E-2</c:v>
                </c:pt>
                <c:pt idx="261">
                  <c:v>7.1033790239833486E-2</c:v>
                </c:pt>
                <c:pt idx="262">
                  <c:v>7.2461280963372093E-2</c:v>
                </c:pt>
                <c:pt idx="263">
                  <c:v>8.0208904369429346E-2</c:v>
                </c:pt>
                <c:pt idx="264">
                  <c:v>8.7498462979632957E-2</c:v>
                </c:pt>
                <c:pt idx="265">
                  <c:v>8.1114886566081762E-2</c:v>
                </c:pt>
                <c:pt idx="266">
                  <c:v>8.1566769445322762E-2</c:v>
                </c:pt>
                <c:pt idx="267">
                  <c:v>7.6822092866077565E-2</c:v>
                </c:pt>
                <c:pt idx="268">
                  <c:v>7.1043813414596271E-2</c:v>
                </c:pt>
                <c:pt idx="269">
                  <c:v>7.5120230289113896E-2</c:v>
                </c:pt>
                <c:pt idx="270">
                  <c:v>7.1666321407416578E-2</c:v>
                </c:pt>
                <c:pt idx="271">
                  <c:v>7.7860856080681773E-2</c:v>
                </c:pt>
                <c:pt idx="272">
                  <c:v>8.220039107742827E-2</c:v>
                </c:pt>
                <c:pt idx="273">
                  <c:v>8.3346276433519495E-2</c:v>
                </c:pt>
                <c:pt idx="274">
                  <c:v>8.4813994092186887E-2</c:v>
                </c:pt>
                <c:pt idx="275">
                  <c:v>8.2871972258636295E-2</c:v>
                </c:pt>
                <c:pt idx="276">
                  <c:v>8.4269175965205112E-2</c:v>
                </c:pt>
                <c:pt idx="277">
                  <c:v>8.0368290686659349E-2</c:v>
                </c:pt>
                <c:pt idx="278">
                  <c:v>7.823541855560795E-2</c:v>
                </c:pt>
                <c:pt idx="279">
                  <c:v>8.1605079144234538E-2</c:v>
                </c:pt>
                <c:pt idx="280">
                  <c:v>8.2273513612840035E-2</c:v>
                </c:pt>
                <c:pt idx="281">
                  <c:v>8.7473393596450177E-2</c:v>
                </c:pt>
                <c:pt idx="282">
                  <c:v>8.9053420943338832E-2</c:v>
                </c:pt>
                <c:pt idx="283">
                  <c:v>8.7479244441785231E-2</c:v>
                </c:pt>
                <c:pt idx="284">
                  <c:v>9.3792492958212029E-2</c:v>
                </c:pt>
                <c:pt idx="285">
                  <c:v>9.1909614663859621E-2</c:v>
                </c:pt>
                <c:pt idx="286">
                  <c:v>9.778008007008733E-2</c:v>
                </c:pt>
                <c:pt idx="287">
                  <c:v>9.9301240498532437E-2</c:v>
                </c:pt>
                <c:pt idx="288">
                  <c:v>9.1977938020713454E-2</c:v>
                </c:pt>
                <c:pt idx="289">
                  <c:v>9.1999913627885441E-2</c:v>
                </c:pt>
                <c:pt idx="290">
                  <c:v>8.72979921661899E-2</c:v>
                </c:pt>
                <c:pt idx="291">
                  <c:v>8.8887556382067273E-2</c:v>
                </c:pt>
                <c:pt idx="292">
                  <c:v>9.1274297599807236E-2</c:v>
                </c:pt>
                <c:pt idx="293">
                  <c:v>9.8305856357463084E-2</c:v>
                </c:pt>
                <c:pt idx="294">
                  <c:v>0.10745420290510244</c:v>
                </c:pt>
                <c:pt idx="295">
                  <c:v>0.11422331865219236</c:v>
                </c:pt>
                <c:pt idx="296">
                  <c:v>0.12402437194666527</c:v>
                </c:pt>
                <c:pt idx="297">
                  <c:v>0.13004059236885623</c:v>
                </c:pt>
                <c:pt idx="298">
                  <c:v>0.13547304256926368</c:v>
                </c:pt>
                <c:pt idx="299">
                  <c:v>0.13580989296779788</c:v>
                </c:pt>
                <c:pt idx="300">
                  <c:v>0.13717299965314303</c:v>
                </c:pt>
                <c:pt idx="301">
                  <c:v>0.12831793852339873</c:v>
                </c:pt>
                <c:pt idx="302">
                  <c:v>0.12482127276561641</c:v>
                </c:pt>
                <c:pt idx="303">
                  <c:v>0.12195937378909222</c:v>
                </c:pt>
                <c:pt idx="304">
                  <c:v>0.11966221595139034</c:v>
                </c:pt>
                <c:pt idx="305">
                  <c:v>0.12283925491438477</c:v>
                </c:pt>
                <c:pt idx="306">
                  <c:v>0.12336015835505715</c:v>
                </c:pt>
                <c:pt idx="307">
                  <c:v>0.12488380910579414</c:v>
                </c:pt>
                <c:pt idx="308">
                  <c:v>0.12292581702425455</c:v>
                </c:pt>
                <c:pt idx="309">
                  <c:v>0.1224524419895206</c:v>
                </c:pt>
                <c:pt idx="310">
                  <c:v>0.11121047608632598</c:v>
                </c:pt>
                <c:pt idx="311">
                  <c:v>0.11373379711101547</c:v>
                </c:pt>
                <c:pt idx="312">
                  <c:v>0.11194880654972908</c:v>
                </c:pt>
                <c:pt idx="313">
                  <c:v>0.11040252244927944</c:v>
                </c:pt>
                <c:pt idx="314">
                  <c:v>0.1126659975108337</c:v>
                </c:pt>
                <c:pt idx="315">
                  <c:v>0.10358903436339068</c:v>
                </c:pt>
                <c:pt idx="316">
                  <c:v>9.9613465016439307E-2</c:v>
                </c:pt>
                <c:pt idx="317">
                  <c:v>0.1003598027563799</c:v>
                </c:pt>
                <c:pt idx="318">
                  <c:v>0.10224577681723077</c:v>
                </c:pt>
                <c:pt idx="319">
                  <c:v>0.10205802613291517</c:v>
                </c:pt>
                <c:pt idx="320">
                  <c:v>0.10164202248758933</c:v>
                </c:pt>
                <c:pt idx="321">
                  <c:v>9.6299313639825315E-2</c:v>
                </c:pt>
                <c:pt idx="322">
                  <c:v>9.1806621467897614E-2</c:v>
                </c:pt>
                <c:pt idx="323">
                  <c:v>9.1320644003248491E-2</c:v>
                </c:pt>
                <c:pt idx="324">
                  <c:v>8.5582765990471044E-2</c:v>
                </c:pt>
                <c:pt idx="325">
                  <c:v>8.665485707066739E-2</c:v>
                </c:pt>
                <c:pt idx="326">
                  <c:v>8.7908251645697988E-2</c:v>
                </c:pt>
                <c:pt idx="327">
                  <c:v>8.3599557787473355E-2</c:v>
                </c:pt>
                <c:pt idx="328">
                  <c:v>8.8858275562856456E-2</c:v>
                </c:pt>
                <c:pt idx="329">
                  <c:v>8.2351576832947415E-2</c:v>
                </c:pt>
                <c:pt idx="330">
                  <c:v>7.7747617323311174E-2</c:v>
                </c:pt>
                <c:pt idx="331">
                  <c:v>7.3169733672068027E-2</c:v>
                </c:pt>
                <c:pt idx="332">
                  <c:v>7.304136168504663E-2</c:v>
                </c:pt>
                <c:pt idx="333">
                  <c:v>7.7122624181148791E-2</c:v>
                </c:pt>
                <c:pt idx="334">
                  <c:v>7.8749399798682979E-2</c:v>
                </c:pt>
                <c:pt idx="335">
                  <c:v>8.457871509548226E-2</c:v>
                </c:pt>
                <c:pt idx="336">
                  <c:v>7.9957149179632037E-2</c:v>
                </c:pt>
                <c:pt idx="337">
                  <c:v>7.3774960586747151E-2</c:v>
                </c:pt>
                <c:pt idx="338">
                  <c:v>7.5780074040301876E-2</c:v>
                </c:pt>
                <c:pt idx="339">
                  <c:v>7.3546167683107802E-2</c:v>
                </c:pt>
                <c:pt idx="340">
                  <c:v>7.7742988547010977E-2</c:v>
                </c:pt>
                <c:pt idx="341">
                  <c:v>8.5541363926693842E-2</c:v>
                </c:pt>
                <c:pt idx="342">
                  <c:v>8.687505600420492E-2</c:v>
                </c:pt>
                <c:pt idx="343">
                  <c:v>8.561438246667058E-2</c:v>
                </c:pt>
                <c:pt idx="344">
                  <c:v>7.7399012394930911E-2</c:v>
                </c:pt>
                <c:pt idx="345">
                  <c:v>6.8866913707437041E-2</c:v>
                </c:pt>
                <c:pt idx="346">
                  <c:v>6.4280124411279407E-2</c:v>
                </c:pt>
                <c:pt idx="347">
                  <c:v>6.1556099616780803E-2</c:v>
                </c:pt>
                <c:pt idx="348">
                  <c:v>6.3214248767385003E-2</c:v>
                </c:pt>
                <c:pt idx="349">
                  <c:v>6.4463496879845594E-2</c:v>
                </c:pt>
                <c:pt idx="350">
                  <c:v>6.5567587938495347E-2</c:v>
                </c:pt>
                <c:pt idx="351">
                  <c:v>6.7923658945096721E-2</c:v>
                </c:pt>
                <c:pt idx="352">
                  <c:v>6.5506646966546941E-2</c:v>
                </c:pt>
                <c:pt idx="353">
                  <c:v>7.1651767246857123E-2</c:v>
                </c:pt>
                <c:pt idx="354">
                  <c:v>6.9874857192491591E-2</c:v>
                </c:pt>
                <c:pt idx="355">
                  <c:v>6.8884379672240759E-2</c:v>
                </c:pt>
                <c:pt idx="356">
                  <c:v>7.1138860869441572E-2</c:v>
                </c:pt>
                <c:pt idx="357">
                  <c:v>6.3062875469367202E-2</c:v>
                </c:pt>
                <c:pt idx="358">
                  <c:v>6.160157579750479E-2</c:v>
                </c:pt>
                <c:pt idx="359">
                  <c:v>6.3700569950703181E-2</c:v>
                </c:pt>
                <c:pt idx="360">
                  <c:v>6.1901521258365289E-2</c:v>
                </c:pt>
                <c:pt idx="361">
                  <c:v>6.5860453671594127E-2</c:v>
                </c:pt>
                <c:pt idx="362">
                  <c:v>6.3459092904493489E-2</c:v>
                </c:pt>
                <c:pt idx="363">
                  <c:v>6.0062883379222429E-2</c:v>
                </c:pt>
                <c:pt idx="364">
                  <c:v>6.2079178315450498E-2</c:v>
                </c:pt>
                <c:pt idx="365">
                  <c:v>6.2086188074479333E-2</c:v>
                </c:pt>
                <c:pt idx="366">
                  <c:v>6.0699944893663892E-2</c:v>
                </c:pt>
                <c:pt idx="367">
                  <c:v>6.4073365332810189E-2</c:v>
                </c:pt>
                <c:pt idx="368">
                  <c:v>6.3834145171348056E-2</c:v>
                </c:pt>
                <c:pt idx="369">
                  <c:v>5.8337083549322197E-2</c:v>
                </c:pt>
                <c:pt idx="370">
                  <c:v>6.3240449762531598E-2</c:v>
                </c:pt>
                <c:pt idx="371">
                  <c:v>5.874873930817847E-2</c:v>
                </c:pt>
                <c:pt idx="372">
                  <c:v>5.3409450275931754E-2</c:v>
                </c:pt>
                <c:pt idx="373">
                  <c:v>5.3493387262437617E-2</c:v>
                </c:pt>
                <c:pt idx="374">
                  <c:v>5.0835167310793503E-2</c:v>
                </c:pt>
                <c:pt idx="375">
                  <c:v>5.1551917957828125E-2</c:v>
                </c:pt>
                <c:pt idx="376">
                  <c:v>5.3302354113183563E-2</c:v>
                </c:pt>
                <c:pt idx="377">
                  <c:v>5.4955652533887393E-2</c:v>
                </c:pt>
                <c:pt idx="378">
                  <c:v>5.4633191751487065E-2</c:v>
                </c:pt>
                <c:pt idx="379">
                  <c:v>5.724657021516396E-2</c:v>
                </c:pt>
                <c:pt idx="380">
                  <c:v>7.2411976084016949E-2</c:v>
                </c:pt>
                <c:pt idx="381">
                  <c:v>8.5830674241071742E-2</c:v>
                </c:pt>
                <c:pt idx="382">
                  <c:v>9.7663500632205011E-2</c:v>
                </c:pt>
                <c:pt idx="383">
                  <c:v>9.9613534295372522E-2</c:v>
                </c:pt>
                <c:pt idx="384">
                  <c:v>8.8524027016816387E-2</c:v>
                </c:pt>
                <c:pt idx="385">
                  <c:v>7.7587597272201284E-2</c:v>
                </c:pt>
                <c:pt idx="386">
                  <c:v>6.5659778365486976E-2</c:v>
                </c:pt>
                <c:pt idx="387">
                  <c:v>6.8339051070306925E-2</c:v>
                </c:pt>
                <c:pt idx="388">
                  <c:v>6.9640036551700521E-2</c:v>
                </c:pt>
                <c:pt idx="389">
                  <c:v>6.9302555605565488E-2</c:v>
                </c:pt>
                <c:pt idx="390">
                  <c:v>7.4581923720234089E-2</c:v>
                </c:pt>
                <c:pt idx="391">
                  <c:v>6.8674320654599968E-2</c:v>
                </c:pt>
                <c:pt idx="392">
                  <c:v>6.707946731056609E-2</c:v>
                </c:pt>
                <c:pt idx="393">
                  <c:v>6.9156600764045589E-2</c:v>
                </c:pt>
                <c:pt idx="394">
                  <c:v>6.8403234964884624E-2</c:v>
                </c:pt>
                <c:pt idx="395">
                  <c:v>7.3405112487074375E-2</c:v>
                </c:pt>
                <c:pt idx="396">
                  <c:v>7.7861676139316757E-2</c:v>
                </c:pt>
                <c:pt idx="397">
                  <c:v>8.0219021687954833E-2</c:v>
                </c:pt>
                <c:pt idx="398">
                  <c:v>8.0483260243694954E-2</c:v>
                </c:pt>
                <c:pt idx="399">
                  <c:v>7.8373538650219898E-2</c:v>
                </c:pt>
                <c:pt idx="400">
                  <c:v>7.5971357863417355E-2</c:v>
                </c:pt>
                <c:pt idx="401">
                  <c:v>7.2588576081666425E-2</c:v>
                </c:pt>
                <c:pt idx="402">
                  <c:v>6.7640826724147576E-2</c:v>
                </c:pt>
                <c:pt idx="403">
                  <c:v>6.5230304165451058E-2</c:v>
                </c:pt>
                <c:pt idx="404">
                  <c:v>6.3426517885696615E-2</c:v>
                </c:pt>
                <c:pt idx="405">
                  <c:v>6.6332221103944655E-2</c:v>
                </c:pt>
                <c:pt idx="406">
                  <c:v>6.880602976909099E-2</c:v>
                </c:pt>
                <c:pt idx="407">
                  <c:v>7.109734837307552E-2</c:v>
                </c:pt>
                <c:pt idx="408">
                  <c:v>6.8478283857453193E-2</c:v>
                </c:pt>
                <c:pt idx="409">
                  <c:v>6.5197392045393321E-2</c:v>
                </c:pt>
                <c:pt idx="410">
                  <c:v>6.974484624102692E-2</c:v>
                </c:pt>
                <c:pt idx="411">
                  <c:v>6.8007082517775208E-2</c:v>
                </c:pt>
                <c:pt idx="412">
                  <c:v>6.8062043593876062E-2</c:v>
                </c:pt>
                <c:pt idx="413">
                  <c:v>6.4727364069279786E-2</c:v>
                </c:pt>
                <c:pt idx="414">
                  <c:v>6.1691189414337655E-2</c:v>
                </c:pt>
                <c:pt idx="415">
                  <c:v>6.2127395788385345E-2</c:v>
                </c:pt>
                <c:pt idx="416">
                  <c:v>6.686129591024019E-2</c:v>
                </c:pt>
                <c:pt idx="417">
                  <c:v>6.7977270604380149E-2</c:v>
                </c:pt>
                <c:pt idx="418">
                  <c:v>6.2115922441501825E-2</c:v>
                </c:pt>
                <c:pt idx="419">
                  <c:v>6.2138740473568176E-2</c:v>
                </c:pt>
                <c:pt idx="420">
                  <c:v>5.7897731987884463E-2</c:v>
                </c:pt>
                <c:pt idx="421">
                  <c:v>6.0244356101211524E-2</c:v>
                </c:pt>
                <c:pt idx="422">
                  <c:v>6.5831747978715743E-2</c:v>
                </c:pt>
                <c:pt idx="423">
                  <c:v>6.3701901171806713E-2</c:v>
                </c:pt>
                <c:pt idx="424">
                  <c:v>6.2605823026268742E-2</c:v>
                </c:pt>
                <c:pt idx="425">
                  <c:v>6.718860155213012E-2</c:v>
                </c:pt>
                <c:pt idx="426">
                  <c:v>6.5649011478337127E-2</c:v>
                </c:pt>
                <c:pt idx="427">
                  <c:v>6.2946312142985864E-2</c:v>
                </c:pt>
                <c:pt idx="428">
                  <c:v>6.1935122223474845E-2</c:v>
                </c:pt>
                <c:pt idx="429">
                  <c:v>5.3062619379088675E-2</c:v>
                </c:pt>
                <c:pt idx="430">
                  <c:v>5.6241553431359302E-2</c:v>
                </c:pt>
                <c:pt idx="431">
                  <c:v>5.6446385638346988E-2</c:v>
                </c:pt>
                <c:pt idx="432">
                  <c:v>6.0397313275255993E-2</c:v>
                </c:pt>
                <c:pt idx="433">
                  <c:v>6.4485601039143206E-2</c:v>
                </c:pt>
                <c:pt idx="434">
                  <c:v>5.7692474562514057E-2</c:v>
                </c:pt>
                <c:pt idx="435">
                  <c:v>6.1820592054397001E-2</c:v>
                </c:pt>
                <c:pt idx="436">
                  <c:v>5.5997107633639964E-2</c:v>
                </c:pt>
                <c:pt idx="437">
                  <c:v>5.8431278350502831E-2</c:v>
                </c:pt>
                <c:pt idx="438">
                  <c:v>6.1149125552383707E-2</c:v>
                </c:pt>
                <c:pt idx="439">
                  <c:v>5.991883017443711E-2</c:v>
                </c:pt>
                <c:pt idx="440">
                  <c:v>7.1168338361592198E-2</c:v>
                </c:pt>
                <c:pt idx="441">
                  <c:v>7.5205008628680084E-2</c:v>
                </c:pt>
                <c:pt idx="442">
                  <c:v>8.3342986514693268E-2</c:v>
                </c:pt>
                <c:pt idx="443">
                  <c:v>9.0141184335162647E-2</c:v>
                </c:pt>
                <c:pt idx="444">
                  <c:v>8.8166179781948101E-2</c:v>
                </c:pt>
                <c:pt idx="445">
                  <c:v>9.0249456391729932E-2</c:v>
                </c:pt>
                <c:pt idx="446">
                  <c:v>9.2599191699214323E-2</c:v>
                </c:pt>
                <c:pt idx="447">
                  <c:v>9.4669612590151414E-2</c:v>
                </c:pt>
                <c:pt idx="448">
                  <c:v>9.63125246110767E-2</c:v>
                </c:pt>
                <c:pt idx="449">
                  <c:v>9.49052509190981E-2</c:v>
                </c:pt>
                <c:pt idx="450">
                  <c:v>9.4071457750468407E-2</c:v>
                </c:pt>
                <c:pt idx="451">
                  <c:v>9.3461004130168598E-2</c:v>
                </c:pt>
                <c:pt idx="452">
                  <c:v>9.5556096547022989E-2</c:v>
                </c:pt>
                <c:pt idx="453">
                  <c:v>9.853694000847317E-2</c:v>
                </c:pt>
                <c:pt idx="454">
                  <c:v>9.9207073121188719E-2</c:v>
                </c:pt>
                <c:pt idx="455">
                  <c:v>9.977085641715977E-2</c:v>
                </c:pt>
                <c:pt idx="456">
                  <c:v>9.9035006161451708E-2</c:v>
                </c:pt>
                <c:pt idx="457">
                  <c:v>9.6544100912474548E-2</c:v>
                </c:pt>
                <c:pt idx="458">
                  <c:v>0.10049441310146975</c:v>
                </c:pt>
                <c:pt idx="459">
                  <c:v>0.10271964971028738</c:v>
                </c:pt>
                <c:pt idx="460">
                  <c:v>0.10009338657503083</c:v>
                </c:pt>
                <c:pt idx="461">
                  <c:v>9.9411505675891437E-2</c:v>
                </c:pt>
                <c:pt idx="462">
                  <c:v>9.4290103969783226E-2</c:v>
                </c:pt>
                <c:pt idx="463">
                  <c:v>8.7139577056064232E-2</c:v>
                </c:pt>
                <c:pt idx="464">
                  <c:v>8.7386533708738307E-2</c:v>
                </c:pt>
                <c:pt idx="465">
                  <c:v>7.6397880350989655E-2</c:v>
                </c:pt>
                <c:pt idx="466">
                  <c:v>6.6860550947898861E-2</c:v>
                </c:pt>
                <c:pt idx="467">
                  <c:v>6.3235806960632163E-2</c:v>
                </c:pt>
                <c:pt idx="468">
                  <c:v>5.6107651847344821E-2</c:v>
                </c:pt>
                <c:pt idx="469">
                  <c:v>6.293425145666473E-2</c:v>
                </c:pt>
                <c:pt idx="470">
                  <c:v>6.8595786301218598E-2</c:v>
                </c:pt>
                <c:pt idx="471">
                  <c:v>7.2372755646445019E-2</c:v>
                </c:pt>
                <c:pt idx="472">
                  <c:v>7.6596575114508791E-2</c:v>
                </c:pt>
                <c:pt idx="473">
                  <c:v>7.4991952677979132E-2</c:v>
                </c:pt>
                <c:pt idx="474">
                  <c:v>6.841783775163246E-2</c:v>
                </c:pt>
                <c:pt idx="475">
                  <c:v>6.9368463098010258E-2</c:v>
                </c:pt>
                <c:pt idx="476">
                  <c:v>6.4288554550999216E-2</c:v>
                </c:pt>
                <c:pt idx="477">
                  <c:v>6.7019740006984685E-2</c:v>
                </c:pt>
                <c:pt idx="478">
                  <c:v>6.9618161252720898E-2</c:v>
                </c:pt>
                <c:pt idx="479">
                  <c:v>6.9383977207191971E-2</c:v>
                </c:pt>
                <c:pt idx="480">
                  <c:v>6.9009188917790329E-2</c:v>
                </c:pt>
                <c:pt idx="481">
                  <c:v>6.5590514030501534E-2</c:v>
                </c:pt>
                <c:pt idx="482">
                  <c:v>6.2563271843404683E-2</c:v>
                </c:pt>
                <c:pt idx="483">
                  <c:v>5.7269133790359875E-2</c:v>
                </c:pt>
                <c:pt idx="484">
                  <c:v>5.7937809534599788E-2</c:v>
                </c:pt>
                <c:pt idx="485">
                  <c:v>5.9344072069125765E-2</c:v>
                </c:pt>
                <c:pt idx="486">
                  <c:v>6.5952691317632955E-2</c:v>
                </c:pt>
                <c:pt idx="487">
                  <c:v>7.0353880686035139E-2</c:v>
                </c:pt>
                <c:pt idx="488">
                  <c:v>7.8107926125750737E-2</c:v>
                </c:pt>
                <c:pt idx="489">
                  <c:v>8.2533378656129114E-2</c:v>
                </c:pt>
                <c:pt idx="490">
                  <c:v>8.1306902303188974E-2</c:v>
                </c:pt>
                <c:pt idx="491">
                  <c:v>8.3052735244453987E-2</c:v>
                </c:pt>
                <c:pt idx="492">
                  <c:v>8.6527363026586451E-2</c:v>
                </c:pt>
                <c:pt idx="493">
                  <c:v>8.5445489736502123E-2</c:v>
                </c:pt>
                <c:pt idx="494">
                  <c:v>8.1288601697648746E-2</c:v>
                </c:pt>
                <c:pt idx="495">
                  <c:v>7.9507116992354299E-2</c:v>
                </c:pt>
                <c:pt idx="496">
                  <c:v>7.4875895215678431E-2</c:v>
                </c:pt>
                <c:pt idx="497">
                  <c:v>7.5644291273205821E-2</c:v>
                </c:pt>
                <c:pt idx="498">
                  <c:v>8.1982612453891435E-2</c:v>
                </c:pt>
                <c:pt idx="499">
                  <c:v>8.2178288655740311E-2</c:v>
                </c:pt>
                <c:pt idx="500">
                  <c:v>8.2496850282019696E-2</c:v>
                </c:pt>
                <c:pt idx="501">
                  <c:v>7.4282815628312238E-2</c:v>
                </c:pt>
                <c:pt idx="502">
                  <c:v>7.1850146581254423E-2</c:v>
                </c:pt>
                <c:pt idx="503">
                  <c:v>7.472850089536319E-2</c:v>
                </c:pt>
                <c:pt idx="504">
                  <c:v>6.8798076328399821E-2</c:v>
                </c:pt>
                <c:pt idx="505">
                  <c:v>6.9074260339108309E-2</c:v>
                </c:pt>
                <c:pt idx="506">
                  <c:v>6.4401586234981906E-2</c:v>
                </c:pt>
                <c:pt idx="507">
                  <c:v>5.4771686353651441E-2</c:v>
                </c:pt>
                <c:pt idx="508">
                  <c:v>5.8121394495017756E-2</c:v>
                </c:pt>
                <c:pt idx="509">
                  <c:v>6.3753807260550591E-2</c:v>
                </c:pt>
                <c:pt idx="510">
                  <c:v>6.523011470830975E-2</c:v>
                </c:pt>
                <c:pt idx="511">
                  <c:v>6.9299725688684283E-2</c:v>
                </c:pt>
                <c:pt idx="512">
                  <c:v>6.3947095712506966E-2</c:v>
                </c:pt>
                <c:pt idx="513">
                  <c:v>5.5079220602309395E-2</c:v>
                </c:pt>
                <c:pt idx="514">
                  <c:v>5.4155055260348042E-2</c:v>
                </c:pt>
                <c:pt idx="515">
                  <c:v>4.9658914497650586E-2</c:v>
                </c:pt>
                <c:pt idx="516">
                  <c:v>4.976489918849842E-2</c:v>
                </c:pt>
                <c:pt idx="517">
                  <c:v>5.1115611927852155E-2</c:v>
                </c:pt>
                <c:pt idx="518">
                  <c:v>5.0321157717678436E-2</c:v>
                </c:pt>
                <c:pt idx="519">
                  <c:v>5.6014742404831244E-2</c:v>
                </c:pt>
                <c:pt idx="520">
                  <c:v>5.738279338772663E-2</c:v>
                </c:pt>
                <c:pt idx="521">
                  <c:v>5.807433659999485E-2</c:v>
                </c:pt>
                <c:pt idx="522">
                  <c:v>5.590168730607506E-2</c:v>
                </c:pt>
                <c:pt idx="523">
                  <c:v>5.3658682382830343E-2</c:v>
                </c:pt>
                <c:pt idx="524">
                  <c:v>5.3666636249747324E-2</c:v>
                </c:pt>
                <c:pt idx="525">
                  <c:v>5.4957249381303253E-2</c:v>
                </c:pt>
                <c:pt idx="526">
                  <c:v>5.8092717100045078E-2</c:v>
                </c:pt>
                <c:pt idx="527">
                  <c:v>5.8468241079641249E-2</c:v>
                </c:pt>
                <c:pt idx="528">
                  <c:v>5.8643719492406092E-2</c:v>
                </c:pt>
                <c:pt idx="529">
                  <c:v>5.4015272858501828E-2</c:v>
                </c:pt>
                <c:pt idx="530">
                  <c:v>5.4022220591255513E-2</c:v>
                </c:pt>
                <c:pt idx="531">
                  <c:v>5.1197429408380297E-2</c:v>
                </c:pt>
                <c:pt idx="532">
                  <c:v>5.3092898707527383E-2</c:v>
                </c:pt>
                <c:pt idx="533">
                  <c:v>5.4659102643635021E-2</c:v>
                </c:pt>
                <c:pt idx="534">
                  <c:v>5.2754855763097797E-2</c:v>
                </c:pt>
                <c:pt idx="535">
                  <c:v>5.0714800049917894E-2</c:v>
                </c:pt>
                <c:pt idx="536">
                  <c:v>4.6753671955467292E-2</c:v>
                </c:pt>
                <c:pt idx="537">
                  <c:v>4.1304573181357426E-2</c:v>
                </c:pt>
                <c:pt idx="538">
                  <c:v>3.6080990957526433E-2</c:v>
                </c:pt>
                <c:pt idx="539">
                  <c:v>3.8042056062381591E-2</c:v>
                </c:pt>
                <c:pt idx="540">
                  <c:v>3.7970411092691114E-2</c:v>
                </c:pt>
                <c:pt idx="541">
                  <c:v>3.9883313763936834E-2</c:v>
                </c:pt>
                <c:pt idx="542">
                  <c:v>4.3003895853405652E-2</c:v>
                </c:pt>
                <c:pt idx="543">
                  <c:v>4.6818942362707394E-2</c:v>
                </c:pt>
                <c:pt idx="544">
                  <c:v>5.2579299143749203E-2</c:v>
                </c:pt>
                <c:pt idx="545">
                  <c:v>5.8766085292261475E-2</c:v>
                </c:pt>
                <c:pt idx="546">
                  <c:v>6.002232451086964E-2</c:v>
                </c:pt>
                <c:pt idx="547">
                  <c:v>5.1490368627940347E-2</c:v>
                </c:pt>
                <c:pt idx="548">
                  <c:v>4.618631236660839E-2</c:v>
                </c:pt>
                <c:pt idx="549">
                  <c:v>3.9736570647173147E-2</c:v>
                </c:pt>
                <c:pt idx="550">
                  <c:v>3.5520498985970567E-2</c:v>
                </c:pt>
                <c:pt idx="551">
                  <c:v>3.8542571348665927E-2</c:v>
                </c:pt>
                <c:pt idx="552">
                  <c:v>3.7009228733188619E-2</c:v>
                </c:pt>
                <c:pt idx="553">
                  <c:v>4.0295327897472845E-2</c:v>
                </c:pt>
                <c:pt idx="554">
                  <c:v>4.7637273449043588E-2</c:v>
                </c:pt>
                <c:pt idx="555">
                  <c:v>4.8326708083038572E-2</c:v>
                </c:pt>
                <c:pt idx="556">
                  <c:v>5.0376921784340105E-2</c:v>
                </c:pt>
                <c:pt idx="557">
                  <c:v>5.0623700349448693E-2</c:v>
                </c:pt>
                <c:pt idx="558">
                  <c:v>4.3277388546836638E-2</c:v>
                </c:pt>
                <c:pt idx="559">
                  <c:v>3.9670018439553839E-2</c:v>
                </c:pt>
                <c:pt idx="560">
                  <c:v>3.634451268787952E-2</c:v>
                </c:pt>
                <c:pt idx="561">
                  <c:v>3.2317181241982539E-2</c:v>
                </c:pt>
                <c:pt idx="562">
                  <c:v>3.2195473985541713E-2</c:v>
                </c:pt>
                <c:pt idx="563">
                  <c:v>3.4887846841436893E-2</c:v>
                </c:pt>
                <c:pt idx="564">
                  <c:v>3.2256752081425054E-2</c:v>
                </c:pt>
                <c:pt idx="565">
                  <c:v>3.086376445422415E-2</c:v>
                </c:pt>
                <c:pt idx="566">
                  <c:v>2.9255471134655701E-2</c:v>
                </c:pt>
                <c:pt idx="567">
                  <c:v>2.6450518462706844E-2</c:v>
                </c:pt>
                <c:pt idx="568">
                  <c:v>2.4859812514838479E-2</c:v>
                </c:pt>
                <c:pt idx="569">
                  <c:v>2.4861796280749297E-2</c:v>
                </c:pt>
                <c:pt idx="570">
                  <c:v>2.2809321510453243E-2</c:v>
                </c:pt>
                <c:pt idx="571">
                  <c:v>1.9047582999286945E-2</c:v>
                </c:pt>
                <c:pt idx="572">
                  <c:v>1.9635406004756446E-2</c:v>
                </c:pt>
                <c:pt idx="573">
                  <c:v>1.8071066490138919E-2</c:v>
                </c:pt>
                <c:pt idx="574">
                  <c:v>2.1844390980609564E-2</c:v>
                </c:pt>
                <c:pt idx="575">
                  <c:v>2.4441469211406511E-2</c:v>
                </c:pt>
                <c:pt idx="576">
                  <c:v>2.6469587134203457E-2</c:v>
                </c:pt>
                <c:pt idx="577">
                  <c:v>2.6840972638611002E-2</c:v>
                </c:pt>
                <c:pt idx="578">
                  <c:v>2.366054785760207E-2</c:v>
                </c:pt>
                <c:pt idx="579">
                  <c:v>2.7205117277966838E-2</c:v>
                </c:pt>
                <c:pt idx="580">
                  <c:v>2.9169329318861084E-2</c:v>
                </c:pt>
                <c:pt idx="581">
                  <c:v>3.3757959463275193E-2</c:v>
                </c:pt>
                <c:pt idx="582">
                  <c:v>3.7334877727961562E-2</c:v>
                </c:pt>
                <c:pt idx="583">
                  <c:v>3.3717475623836507E-2</c:v>
                </c:pt>
                <c:pt idx="584">
                  <c:v>2.9536877213431241E-2</c:v>
                </c:pt>
                <c:pt idx="585">
                  <c:v>2.7973035989505381E-2</c:v>
                </c:pt>
                <c:pt idx="586">
                  <c:v>2.4993974053763739E-2</c:v>
                </c:pt>
                <c:pt idx="587">
                  <c:v>2.3347940553961485E-2</c:v>
                </c:pt>
                <c:pt idx="588">
                  <c:v>2.2628679148500745E-2</c:v>
                </c:pt>
                <c:pt idx="589">
                  <c:v>1.9173667905277584E-2</c:v>
                </c:pt>
                <c:pt idx="590">
                  <c:v>2.2194201863760601E-2</c:v>
                </c:pt>
                <c:pt idx="591">
                  <c:v>2.3269097071486528E-2</c:v>
                </c:pt>
                <c:pt idx="592">
                  <c:v>2.2307732868778005E-2</c:v>
                </c:pt>
                <c:pt idx="593">
                  <c:v>2.5221032764892692E-2</c:v>
                </c:pt>
                <c:pt idx="594">
                  <c:v>2.1964831039648462E-2</c:v>
                </c:pt>
                <c:pt idx="595">
                  <c:v>2.06118070884291E-2</c:v>
                </c:pt>
                <c:pt idx="596">
                  <c:v>2.1429361074163333E-2</c:v>
                </c:pt>
                <c:pt idx="597">
                  <c:v>1.8134378675927269E-2</c:v>
                </c:pt>
                <c:pt idx="598">
                  <c:v>1.8034605658894236E-2</c:v>
                </c:pt>
                <c:pt idx="599">
                  <c:v>1.7297622076803933E-2</c:v>
                </c:pt>
                <c:pt idx="600">
                  <c:v>1.9131554387510855E-2</c:v>
                </c:pt>
                <c:pt idx="601">
                  <c:v>2.0924724804290688E-2</c:v>
                </c:pt>
                <c:pt idx="602">
                  <c:v>2.5932786681250021E-2</c:v>
                </c:pt>
                <c:pt idx="603">
                  <c:v>2.6043293470969613E-2</c:v>
                </c:pt>
                <c:pt idx="604">
                  <c:v>2.3786605387843621E-2</c:v>
                </c:pt>
                <c:pt idx="605">
                  <c:v>2.410141361639536E-2</c:v>
                </c:pt>
                <c:pt idx="606">
                  <c:v>1.9839864445708212E-2</c:v>
                </c:pt>
                <c:pt idx="607">
                  <c:v>2.1789261752374084E-2</c:v>
                </c:pt>
                <c:pt idx="608">
                  <c:v>2.2640360588173803E-2</c:v>
                </c:pt>
                <c:pt idx="609">
                  <c:v>2.0728620872040471E-2</c:v>
                </c:pt>
                <c:pt idx="610">
                  <c:v>2.2551484434824257E-2</c:v>
                </c:pt>
                <c:pt idx="611">
                  <c:v>2.1453263882469074E-2</c:v>
                </c:pt>
                <c:pt idx="612">
                  <c:v>2.9663592487675659E-2</c:v>
                </c:pt>
                <c:pt idx="613">
                  <c:v>3.0562641625707078E-2</c:v>
                </c:pt>
                <c:pt idx="614">
                  <c:v>2.8726557249617611E-2</c:v>
                </c:pt>
                <c:pt idx="615">
                  <c:v>2.7299221905525767E-2</c:v>
                </c:pt>
                <c:pt idx="616">
                  <c:v>1.7613572871919034E-2</c:v>
                </c:pt>
                <c:pt idx="617">
                  <c:v>1.8107623423314026E-2</c:v>
                </c:pt>
                <c:pt idx="618">
                  <c:v>1.6969921851000259E-2</c:v>
                </c:pt>
                <c:pt idx="619">
                  <c:v>1.924633668937744E-2</c:v>
                </c:pt>
                <c:pt idx="620">
                  <c:v>2.298084771488414E-2</c:v>
                </c:pt>
                <c:pt idx="621">
                  <c:v>2.8956242687754229E-2</c:v>
                </c:pt>
                <c:pt idx="622">
                  <c:v>3.0427560700199804E-2</c:v>
                </c:pt>
                <c:pt idx="623">
                  <c:v>3.0017870101136261E-2</c:v>
                </c:pt>
                <c:pt idx="624">
                  <c:v>2.7946776424266052E-2</c:v>
                </c:pt>
                <c:pt idx="625">
                  <c:v>2.5140799080400577E-2</c:v>
                </c:pt>
                <c:pt idx="626">
                  <c:v>3.4374747141333303E-2</c:v>
                </c:pt>
                <c:pt idx="627">
                  <c:v>4.0202748334669476E-2</c:v>
                </c:pt>
                <c:pt idx="628">
                  <c:v>5.0421650696712061E-2</c:v>
                </c:pt>
                <c:pt idx="629">
                  <c:v>5.6331285988929655E-2</c:v>
                </c:pt>
                <c:pt idx="630">
                  <c:v>4.9806609459971458E-2</c:v>
                </c:pt>
                <c:pt idx="631">
                  <c:v>4.8831513044583247E-2</c:v>
                </c:pt>
                <c:pt idx="632">
                  <c:v>4.1231070528723573E-2</c:v>
                </c:pt>
                <c:pt idx="633">
                  <c:v>3.7152532744362962E-2</c:v>
                </c:pt>
                <c:pt idx="634">
                  <c:v>3.8104490888288753E-2</c:v>
                </c:pt>
                <c:pt idx="635">
                  <c:v>3.401063864184653E-2</c:v>
                </c:pt>
                <c:pt idx="636">
                  <c:v>3.2834955834047025E-2</c:v>
                </c:pt>
                <c:pt idx="637">
                  <c:v>2.70191640008508E-2</c:v>
                </c:pt>
                <c:pt idx="638">
                  <c:v>2.4283658668595113E-2</c:v>
                </c:pt>
                <c:pt idx="639">
                  <c:v>2.5096451508854117E-2</c:v>
                </c:pt>
                <c:pt idx="640">
                  <c:v>3.2698006136672821E-2</c:v>
                </c:pt>
                <c:pt idx="641">
                  <c:v>4.3388771529231755E-2</c:v>
                </c:pt>
                <c:pt idx="642">
                  <c:v>5.0366651789376993E-2</c:v>
                </c:pt>
                <c:pt idx="643">
                  <c:v>5.2103130752285023E-2</c:v>
                </c:pt>
                <c:pt idx="644">
                  <c:v>4.5956267655650661E-2</c:v>
                </c:pt>
                <c:pt idx="645">
                  <c:v>4.4290189356251813E-2</c:v>
                </c:pt>
                <c:pt idx="646">
                  <c:v>4.5625778356373825E-2</c:v>
                </c:pt>
                <c:pt idx="647">
                  <c:v>4.6086735071092122E-2</c:v>
                </c:pt>
                <c:pt idx="648">
                  <c:v>5.2363644642877058E-2</c:v>
                </c:pt>
                <c:pt idx="649">
                  <c:v>5.5040861536787902E-2</c:v>
                </c:pt>
                <c:pt idx="650">
                  <c:v>6.078544301197631E-2</c:v>
                </c:pt>
                <c:pt idx="651">
                  <c:v>6.6896943522507885E-2</c:v>
                </c:pt>
                <c:pt idx="652">
                  <c:v>6.306034880375562E-2</c:v>
                </c:pt>
                <c:pt idx="653">
                  <c:v>5.8758120061671158E-2</c:v>
                </c:pt>
                <c:pt idx="654">
                  <c:v>5.4505833002843222E-2</c:v>
                </c:pt>
                <c:pt idx="655">
                  <c:v>5.2020935121501029E-2</c:v>
                </c:pt>
                <c:pt idx="656">
                  <c:v>5.6043125871146335E-2</c:v>
                </c:pt>
                <c:pt idx="657">
                  <c:v>6.3983558091672402E-2</c:v>
                </c:pt>
                <c:pt idx="658">
                  <c:v>6.8118155458102597E-2</c:v>
                </c:pt>
                <c:pt idx="659">
                  <c:v>6.7547109276068135E-2</c:v>
                </c:pt>
                <c:pt idx="660">
                  <c:v>7.0956936767505543E-2</c:v>
                </c:pt>
                <c:pt idx="661">
                  <c:v>7.0202593961577117E-2</c:v>
                </c:pt>
                <c:pt idx="662">
                  <c:v>6.5113627140661504E-2</c:v>
                </c:pt>
                <c:pt idx="663">
                  <c:v>6.8567701231884548E-2</c:v>
                </c:pt>
                <c:pt idx="664">
                  <c:v>6.2838148591941353E-2</c:v>
                </c:pt>
                <c:pt idx="665">
                  <c:v>6.2729993734601766E-2</c:v>
                </c:pt>
                <c:pt idx="666">
                  <c:v>6.2799463263393446E-2</c:v>
                </c:pt>
                <c:pt idx="667">
                  <c:v>6.0333754056685077E-2</c:v>
                </c:pt>
                <c:pt idx="668">
                  <c:v>6.0886237552488939E-2</c:v>
                </c:pt>
                <c:pt idx="669">
                  <c:v>5.1469120161126668E-2</c:v>
                </c:pt>
                <c:pt idx="670">
                  <c:v>4.8609394383959344E-2</c:v>
                </c:pt>
                <c:pt idx="671">
                  <c:v>5.35213424653515E-2</c:v>
                </c:pt>
                <c:pt idx="672">
                  <c:v>5.4134895980424202E-2</c:v>
                </c:pt>
                <c:pt idx="673">
                  <c:v>5.8860716827401321E-2</c:v>
                </c:pt>
                <c:pt idx="674">
                  <c:v>5.7311613471636526E-2</c:v>
                </c:pt>
                <c:pt idx="675">
                  <c:v>4.6810224672165487E-2</c:v>
                </c:pt>
                <c:pt idx="676">
                  <c:v>4.7199332527412097E-2</c:v>
                </c:pt>
                <c:pt idx="677">
                  <c:v>4.4952653491797376E-2</c:v>
                </c:pt>
                <c:pt idx="678">
                  <c:v>5.0285157797211349E-2</c:v>
                </c:pt>
                <c:pt idx="679">
                  <c:v>5.7705514952538083E-2</c:v>
                </c:pt>
                <c:pt idx="680">
                  <c:v>5.728312915741117E-2</c:v>
                </c:pt>
                <c:pt idx="681">
                  <c:v>6.3464096839598874E-2</c:v>
                </c:pt>
                <c:pt idx="682">
                  <c:v>6.2237902199810839E-2</c:v>
                </c:pt>
                <c:pt idx="683">
                  <c:v>6.0757021104098433E-2</c:v>
                </c:pt>
                <c:pt idx="684">
                  <c:v>6.3553220656786036E-2</c:v>
                </c:pt>
                <c:pt idx="685">
                  <c:v>6.1156553602204927E-2</c:v>
                </c:pt>
                <c:pt idx="686">
                  <c:v>6.3816755052872293E-2</c:v>
                </c:pt>
                <c:pt idx="687">
                  <c:v>5.8086917246552766E-2</c:v>
                </c:pt>
                <c:pt idx="688">
                  <c:v>5.2665553528294613E-2</c:v>
                </c:pt>
                <c:pt idx="689">
                  <c:v>4.6362986497092258E-2</c:v>
                </c:pt>
                <c:pt idx="690">
                  <c:v>3.8838102905946678E-2</c:v>
                </c:pt>
                <c:pt idx="691">
                  <c:v>4.3957129791283085E-2</c:v>
                </c:pt>
                <c:pt idx="692">
                  <c:v>4.5497932000586896E-2</c:v>
                </c:pt>
                <c:pt idx="693">
                  <c:v>4.7873938979787485E-2</c:v>
                </c:pt>
                <c:pt idx="694">
                  <c:v>4.6626082357439182E-2</c:v>
                </c:pt>
                <c:pt idx="695">
                  <c:v>4.3790193741280278E-2</c:v>
                </c:pt>
                <c:pt idx="696">
                  <c:v>3.946654394672857E-2</c:v>
                </c:pt>
                <c:pt idx="697">
                  <c:v>3.6608592882411833E-2</c:v>
                </c:pt>
                <c:pt idx="698">
                  <c:v>3.6984633901250001E-2</c:v>
                </c:pt>
                <c:pt idx="699">
                  <c:v>4.2095699580230801E-2</c:v>
                </c:pt>
                <c:pt idx="700">
                  <c:v>5.562334620053639E-2</c:v>
                </c:pt>
                <c:pt idx="701">
                  <c:v>6.0321655074396296E-2</c:v>
                </c:pt>
                <c:pt idx="702">
                  <c:v>6.1739705440042855E-2</c:v>
                </c:pt>
                <c:pt idx="703">
                  <c:v>5.7534120314299032E-2</c:v>
                </c:pt>
                <c:pt idx="704">
                  <c:v>4.3428302133518774E-2</c:v>
                </c:pt>
                <c:pt idx="705">
                  <c:v>3.6147831440946951E-2</c:v>
                </c:pt>
                <c:pt idx="706">
                  <c:v>3.7400490225083002E-2</c:v>
                </c:pt>
                <c:pt idx="707">
                  <c:v>3.3671627436380823E-2</c:v>
                </c:pt>
                <c:pt idx="708">
                  <c:v>3.5229036173765875E-2</c:v>
                </c:pt>
                <c:pt idx="709">
                  <c:v>3.5774871159294383E-2</c:v>
                </c:pt>
                <c:pt idx="710">
                  <c:v>3.075674039242416E-2</c:v>
                </c:pt>
                <c:pt idx="711">
                  <c:v>3.3962142240414418E-2</c:v>
                </c:pt>
                <c:pt idx="712">
                  <c:v>3.1646448298744509E-2</c:v>
                </c:pt>
                <c:pt idx="713">
                  <c:v>3.0921812059443086E-2</c:v>
                </c:pt>
                <c:pt idx="714">
                  <c:v>3.1499546285823694E-2</c:v>
                </c:pt>
                <c:pt idx="715">
                  <c:v>2.9369790563610783E-2</c:v>
                </c:pt>
                <c:pt idx="716">
                  <c:v>3.477609706554903E-2</c:v>
                </c:pt>
                <c:pt idx="717">
                  <c:v>3.4137561583683793E-2</c:v>
                </c:pt>
                <c:pt idx="718">
                  <c:v>3.7357261158103727E-2</c:v>
                </c:pt>
                <c:pt idx="719">
                  <c:v>3.8564322644505405E-2</c:v>
                </c:pt>
                <c:pt idx="720">
                  <c:v>3.8976162361389913E-2</c:v>
                </c:pt>
                <c:pt idx="721">
                  <c:v>4.2678118102552232E-2</c:v>
                </c:pt>
                <c:pt idx="722">
                  <c:v>4.1701550337566604E-2</c:v>
                </c:pt>
                <c:pt idx="723">
                  <c:v>4.2078111675654582E-2</c:v>
                </c:pt>
                <c:pt idx="724">
                  <c:v>4.3606746070724511E-2</c:v>
                </c:pt>
                <c:pt idx="725">
                  <c:v>4.6565018690957805E-2</c:v>
                </c:pt>
                <c:pt idx="726">
                  <c:v>4.3393044915737367E-2</c:v>
                </c:pt>
                <c:pt idx="727">
                  <c:v>3.9573228351968325E-2</c:v>
                </c:pt>
                <c:pt idx="728">
                  <c:v>3.4776963222721016E-2</c:v>
                </c:pt>
                <c:pt idx="729">
                  <c:v>2.923495023187337E-2</c:v>
                </c:pt>
                <c:pt idx="730">
                  <c:v>3.2230635679577978E-2</c:v>
                </c:pt>
                <c:pt idx="731">
                  <c:v>3.4779236015212919E-2</c:v>
                </c:pt>
                <c:pt idx="732">
                  <c:v>3.6996769894286199E-2</c:v>
                </c:pt>
                <c:pt idx="733">
                  <c:v>3.9032935006199962E-2</c:v>
                </c:pt>
                <c:pt idx="734">
                  <c:v>3.6972096285995029E-2</c:v>
                </c:pt>
                <c:pt idx="735">
                  <c:v>3.8082669704792627E-2</c:v>
                </c:pt>
                <c:pt idx="736">
                  <c:v>3.5637967932809773E-2</c:v>
                </c:pt>
                <c:pt idx="737">
                  <c:v>3.5875829201728687E-2</c:v>
                </c:pt>
                <c:pt idx="738">
                  <c:v>3.4860427411914925E-2</c:v>
                </c:pt>
                <c:pt idx="739">
                  <c:v>3.0662557052073949E-2</c:v>
                </c:pt>
                <c:pt idx="740">
                  <c:v>2.6927551326485888E-2</c:v>
                </c:pt>
                <c:pt idx="741">
                  <c:v>2.4036992986582482E-2</c:v>
                </c:pt>
                <c:pt idx="742">
                  <c:v>2.1726612143654504E-2</c:v>
                </c:pt>
                <c:pt idx="743">
                  <c:v>2.3204203137654922E-2</c:v>
                </c:pt>
                <c:pt idx="744">
                  <c:v>2.9034839954092593E-2</c:v>
                </c:pt>
                <c:pt idx="745">
                  <c:v>2.7728158561968912E-2</c:v>
                </c:pt>
                <c:pt idx="746">
                  <c:v>2.8543765434163908E-2</c:v>
                </c:pt>
                <c:pt idx="747">
                  <c:v>2.9331917566585083E-2</c:v>
                </c:pt>
                <c:pt idx="748">
                  <c:v>2.1807021239798594E-2</c:v>
                </c:pt>
                <c:pt idx="749">
                  <c:v>2.1827603781437204E-2</c:v>
                </c:pt>
                <c:pt idx="750">
                  <c:v>2.0804307915167027E-2</c:v>
                </c:pt>
                <c:pt idx="751">
                  <c:v>1.8317898907231164E-2</c:v>
                </c:pt>
                <c:pt idx="752">
                  <c:v>1.78035673654433E-2</c:v>
                </c:pt>
                <c:pt idx="753">
                  <c:v>2.1017307488158624E-2</c:v>
                </c:pt>
                <c:pt idx="754">
                  <c:v>2.2987788139360428E-2</c:v>
                </c:pt>
                <c:pt idx="755">
                  <c:v>2.1856191678441238E-2</c:v>
                </c:pt>
                <c:pt idx="756">
                  <c:v>2.4199578518265805E-2</c:v>
                </c:pt>
                <c:pt idx="757">
                  <c:v>2.1048197269099837E-2</c:v>
                </c:pt>
                <c:pt idx="758">
                  <c:v>2.0079890954399177E-2</c:v>
                </c:pt>
                <c:pt idx="759">
                  <c:v>1.960957200222092E-2</c:v>
                </c:pt>
                <c:pt idx="760">
                  <c:v>1.7743873311671515E-2</c:v>
                </c:pt>
                <c:pt idx="761">
                  <c:v>1.6198350659154127E-2</c:v>
                </c:pt>
                <c:pt idx="762">
                  <c:v>1.7075602218142017E-2</c:v>
                </c:pt>
                <c:pt idx="763">
                  <c:v>1.7421959151919054E-2</c:v>
                </c:pt>
                <c:pt idx="764">
                  <c:v>1.9196187361671762E-2</c:v>
                </c:pt>
                <c:pt idx="765">
                  <c:v>1.881995762692781E-2</c:v>
                </c:pt>
                <c:pt idx="766">
                  <c:v>1.7496382122834199E-2</c:v>
                </c:pt>
                <c:pt idx="767">
                  <c:v>1.6624535937386425E-2</c:v>
                </c:pt>
                <c:pt idx="768">
                  <c:v>1.5089633907382325E-2</c:v>
                </c:pt>
                <c:pt idx="769">
                  <c:v>1.6681021416328129E-2</c:v>
                </c:pt>
                <c:pt idx="770">
                  <c:v>1.94127040769701E-2</c:v>
                </c:pt>
                <c:pt idx="771">
                  <c:v>1.9623418925547257E-2</c:v>
                </c:pt>
                <c:pt idx="772">
                  <c:v>2.2199742198923601E-2</c:v>
                </c:pt>
                <c:pt idx="773">
                  <c:v>2.172915735777204E-2</c:v>
                </c:pt>
                <c:pt idx="774">
                  <c:v>1.8354883770077959E-2</c:v>
                </c:pt>
                <c:pt idx="775">
                  <c:v>2.0299638686397108E-2</c:v>
                </c:pt>
                <c:pt idx="776">
                  <c:v>1.9080725709454412E-2</c:v>
                </c:pt>
                <c:pt idx="777">
                  <c:v>1.9126111840920782E-2</c:v>
                </c:pt>
                <c:pt idx="778">
                  <c:v>2.0485105866335715E-2</c:v>
                </c:pt>
                <c:pt idx="779">
                  <c:v>1.8775020396477146E-2</c:v>
                </c:pt>
                <c:pt idx="780">
                  <c:v>1.6342595826115941E-2</c:v>
                </c:pt>
                <c:pt idx="781">
                  <c:v>1.6313928543262045E-2</c:v>
                </c:pt>
                <c:pt idx="782">
                  <c:v>1.4423078980478017E-2</c:v>
                </c:pt>
                <c:pt idx="783">
                  <c:v>1.521510812527784E-2</c:v>
                </c:pt>
                <c:pt idx="784">
                  <c:v>1.9513059423033548E-2</c:v>
                </c:pt>
                <c:pt idx="785">
                  <c:v>2.2732696148797981E-2</c:v>
                </c:pt>
                <c:pt idx="786">
                  <c:v>2.4249474947868915E-2</c:v>
                </c:pt>
                <c:pt idx="787">
                  <c:v>2.554197451725472E-2</c:v>
                </c:pt>
                <c:pt idx="788">
                  <c:v>2.3668506887829045E-2</c:v>
                </c:pt>
                <c:pt idx="789">
                  <c:v>2.0121822879897788E-2</c:v>
                </c:pt>
                <c:pt idx="790">
                  <c:v>2.0070288673941818E-2</c:v>
                </c:pt>
                <c:pt idx="791">
                  <c:v>1.9226218991430646E-2</c:v>
                </c:pt>
                <c:pt idx="792">
                  <c:v>1.8254661802604967E-2</c:v>
                </c:pt>
                <c:pt idx="793">
                  <c:v>1.8862187242674109E-2</c:v>
                </c:pt>
                <c:pt idx="794">
                  <c:v>1.9308979754865709E-2</c:v>
                </c:pt>
                <c:pt idx="795">
                  <c:v>1.9523619790460675E-2</c:v>
                </c:pt>
                <c:pt idx="796">
                  <c:v>2.0953084159235483E-2</c:v>
                </c:pt>
                <c:pt idx="797">
                  <c:v>2.055729152797486E-2</c:v>
                </c:pt>
                <c:pt idx="798">
                  <c:v>2.0688875037599357E-2</c:v>
                </c:pt>
                <c:pt idx="799">
                  <c:v>2.0601652261526451E-2</c:v>
                </c:pt>
                <c:pt idx="800">
                  <c:v>2.3588484212445644E-2</c:v>
                </c:pt>
                <c:pt idx="801">
                  <c:v>2.8200042693786995E-2</c:v>
                </c:pt>
                <c:pt idx="802">
                  <c:v>3.2591515870692304E-2</c:v>
                </c:pt>
                <c:pt idx="803">
                  <c:v>3.6515890626748197E-2</c:v>
                </c:pt>
                <c:pt idx="804">
                  <c:v>3.3561929006807795E-2</c:v>
                </c:pt>
                <c:pt idx="805">
                  <c:v>3.0169668258596283E-2</c:v>
                </c:pt>
                <c:pt idx="806">
                  <c:v>2.5303940297934216E-2</c:v>
                </c:pt>
                <c:pt idx="807">
                  <c:v>2.050225480255656E-2</c:v>
                </c:pt>
                <c:pt idx="808">
                  <c:v>2.1043821555592104E-2</c:v>
                </c:pt>
                <c:pt idx="809">
                  <c:v>1.981063998321865E-2</c:v>
                </c:pt>
                <c:pt idx="810">
                  <c:v>2.1364792090443487E-2</c:v>
                </c:pt>
                <c:pt idx="811">
                  <c:v>2.4650882398313159E-2</c:v>
                </c:pt>
                <c:pt idx="812">
                  <c:v>2.3412725826895818E-2</c:v>
                </c:pt>
                <c:pt idx="813">
                  <c:v>2.3760568951673978E-2</c:v>
                </c:pt>
                <c:pt idx="814">
                  <c:v>2.4326515356525979E-2</c:v>
                </c:pt>
                <c:pt idx="815">
                  <c:v>2.3483882831021794E-2</c:v>
                </c:pt>
                <c:pt idx="816">
                  <c:v>2.4543817017402887E-2</c:v>
                </c:pt>
                <c:pt idx="817">
                  <c:v>2.497464788468921E-2</c:v>
                </c:pt>
                <c:pt idx="818">
                  <c:v>2.5135280600238206E-2</c:v>
                </c:pt>
                <c:pt idx="819">
                  <c:v>2.9886608665018438E-2</c:v>
                </c:pt>
                <c:pt idx="820">
                  <c:v>3.0817516170778041E-2</c:v>
                </c:pt>
                <c:pt idx="821">
                  <c:v>3.2419802515433735E-2</c:v>
                </c:pt>
                <c:pt idx="822">
                  <c:v>3.3954960742594423E-2</c:v>
                </c:pt>
                <c:pt idx="823">
                  <c:v>3.1315533267545916E-2</c:v>
                </c:pt>
                <c:pt idx="824">
                  <c:v>3.1507146668367611E-2</c:v>
                </c:pt>
                <c:pt idx="825">
                  <c:v>3.3500849626140569E-2</c:v>
                </c:pt>
                <c:pt idx="826">
                  <c:v>3.50871155542627E-2</c:v>
                </c:pt>
                <c:pt idx="827">
                  <c:v>3.4203595818000199E-2</c:v>
                </c:pt>
                <c:pt idx="828">
                  <c:v>3.6791971231762637E-2</c:v>
                </c:pt>
                <c:pt idx="829">
                  <c:v>3.6897071169113324E-2</c:v>
                </c:pt>
                <c:pt idx="830">
                  <c:v>3.5033553585784728E-2</c:v>
                </c:pt>
                <c:pt idx="831">
                  <c:v>3.4382609601065761E-2</c:v>
                </c:pt>
                <c:pt idx="832">
                  <c:v>3.3181549676931099E-2</c:v>
                </c:pt>
                <c:pt idx="833">
                  <c:v>3.2717968966191183E-2</c:v>
                </c:pt>
                <c:pt idx="834">
                  <c:v>3.1450381963582373E-2</c:v>
                </c:pt>
                <c:pt idx="835">
                  <c:v>3.0461983921203195E-2</c:v>
                </c:pt>
                <c:pt idx="836">
                  <c:v>3.1228753414506517E-2</c:v>
                </c:pt>
                <c:pt idx="837">
                  <c:v>3.1435368846134654E-2</c:v>
                </c:pt>
                <c:pt idx="838">
                  <c:v>3.1970358228805916E-2</c:v>
                </c:pt>
                <c:pt idx="839">
                  <c:v>3.2019648432927969E-2</c:v>
                </c:pt>
                <c:pt idx="840">
                  <c:v>2.882606529469265E-2</c:v>
                </c:pt>
                <c:pt idx="841">
                  <c:v>2.8170756634199323E-2</c:v>
                </c:pt>
                <c:pt idx="842">
                  <c:v>2.4987684246705454E-2</c:v>
                </c:pt>
                <c:pt idx="843">
                  <c:v>2.6824626954678438E-2</c:v>
                </c:pt>
                <c:pt idx="844">
                  <c:v>2.7985361712485508E-2</c:v>
                </c:pt>
                <c:pt idx="845">
                  <c:v>2.6253501484664665E-2</c:v>
                </c:pt>
                <c:pt idx="846">
                  <c:v>2.7839586392969171E-2</c:v>
                </c:pt>
                <c:pt idx="847">
                  <c:v>2.2159897752005619E-2</c:v>
                </c:pt>
                <c:pt idx="848">
                  <c:v>1.9737301982995902E-2</c:v>
                </c:pt>
                <c:pt idx="849">
                  <c:v>1.8323016722694794E-2</c:v>
                </c:pt>
                <c:pt idx="850">
                  <c:v>1.71204172821506E-2</c:v>
                </c:pt>
                <c:pt idx="851">
                  <c:v>1.8634855062471159E-2</c:v>
                </c:pt>
                <c:pt idx="852">
                  <c:v>1.7750545082294872E-2</c:v>
                </c:pt>
                <c:pt idx="853">
                  <c:v>1.8651716950271825E-2</c:v>
                </c:pt>
                <c:pt idx="854">
                  <c:v>2.2677938249443308E-2</c:v>
                </c:pt>
                <c:pt idx="855">
                  <c:v>2.3051859838204118E-2</c:v>
                </c:pt>
                <c:pt idx="856">
                  <c:v>2.7518937168853137E-2</c:v>
                </c:pt>
                <c:pt idx="857">
                  <c:v>2.5571476134470306E-2</c:v>
                </c:pt>
                <c:pt idx="858">
                  <c:v>2.2453418699340422E-2</c:v>
                </c:pt>
                <c:pt idx="859">
                  <c:v>2.4352114016403012E-2</c:v>
                </c:pt>
                <c:pt idx="860">
                  <c:v>2.0867216175664859E-2</c:v>
                </c:pt>
                <c:pt idx="861">
                  <c:v>2.2590928138444162E-2</c:v>
                </c:pt>
                <c:pt idx="862">
                  <c:v>2.3397224474257329E-2</c:v>
                </c:pt>
                <c:pt idx="863">
                  <c:v>2.6704118505798645E-2</c:v>
                </c:pt>
                <c:pt idx="864">
                  <c:v>3.1179114529119555E-2</c:v>
                </c:pt>
                <c:pt idx="865">
                  <c:v>3.4389292364767433E-2</c:v>
                </c:pt>
                <c:pt idx="866">
                  <c:v>3.3320135575281851E-2</c:v>
                </c:pt>
                <c:pt idx="867">
                  <c:v>3.3830715276585571E-2</c:v>
                </c:pt>
                <c:pt idx="868">
                  <c:v>3.3494314119688631E-2</c:v>
                </c:pt>
                <c:pt idx="869">
                  <c:v>2.859323666418408E-2</c:v>
                </c:pt>
                <c:pt idx="870">
                  <c:v>2.932137328772267E-2</c:v>
                </c:pt>
                <c:pt idx="871">
                  <c:v>2.6161818405277523E-2</c:v>
                </c:pt>
                <c:pt idx="872">
                  <c:v>2.6231209462856654E-2</c:v>
                </c:pt>
                <c:pt idx="873">
                  <c:v>2.8009207447224547E-2</c:v>
                </c:pt>
                <c:pt idx="874">
                  <c:v>2.7598385720053568E-2</c:v>
                </c:pt>
                <c:pt idx="875">
                  <c:v>2.7727750609447308E-2</c:v>
                </c:pt>
                <c:pt idx="876">
                  <c:v>2.625353250700161E-2</c:v>
                </c:pt>
                <c:pt idx="877">
                  <c:v>2.5731658770963943E-2</c:v>
                </c:pt>
                <c:pt idx="878">
                  <c:v>2.5396145377910639E-2</c:v>
                </c:pt>
                <c:pt idx="879">
                  <c:v>2.2276142289048093E-2</c:v>
                </c:pt>
                <c:pt idx="880">
                  <c:v>2.2286683369295197E-2</c:v>
                </c:pt>
                <c:pt idx="881">
                  <c:v>2.2261276947531394E-2</c:v>
                </c:pt>
                <c:pt idx="882">
                  <c:v>2.460016610633254E-2</c:v>
                </c:pt>
                <c:pt idx="883">
                  <c:v>2.3965771037570777E-2</c:v>
                </c:pt>
                <c:pt idx="884">
                  <c:v>2.5365472047862603E-2</c:v>
                </c:pt>
                <c:pt idx="885">
                  <c:v>2.5501335019830932E-2</c:v>
                </c:pt>
                <c:pt idx="886">
                  <c:v>2.1883855103741162E-2</c:v>
                </c:pt>
                <c:pt idx="887">
                  <c:v>2.2287162927088489E-2</c:v>
                </c:pt>
                <c:pt idx="888">
                  <c:v>2.2446104345849288E-2</c:v>
                </c:pt>
                <c:pt idx="889">
                  <c:v>2.4775312278183619E-2</c:v>
                </c:pt>
                <c:pt idx="890">
                  <c:v>2.4998467512951501E-2</c:v>
                </c:pt>
                <c:pt idx="891">
                  <c:v>2.5588082997684343E-2</c:v>
                </c:pt>
                <c:pt idx="892">
                  <c:v>2.8390382709753914E-2</c:v>
                </c:pt>
                <c:pt idx="893">
                  <c:v>3.3793438030109445E-2</c:v>
                </c:pt>
                <c:pt idx="894">
                  <c:v>5.2028678906753986E-2</c:v>
                </c:pt>
                <c:pt idx="895">
                  <c:v>7.0907293167778912E-2</c:v>
                </c:pt>
                <c:pt idx="896">
                  <c:v>8.4557035298794214E-2</c:v>
                </c:pt>
                <c:pt idx="897">
                  <c:v>8.9066510520895051E-2</c:v>
                </c:pt>
                <c:pt idx="898">
                  <c:v>7.9362651740397874E-2</c:v>
                </c:pt>
                <c:pt idx="899">
                  <c:v>6.9490455280865129E-2</c:v>
                </c:pt>
                <c:pt idx="900">
                  <c:v>5.4444563758794431E-2</c:v>
                </c:pt>
                <c:pt idx="901">
                  <c:v>4.958090549648618E-2</c:v>
                </c:pt>
                <c:pt idx="902">
                  <c:v>4.6759572146919046E-2</c:v>
                </c:pt>
                <c:pt idx="903">
                  <c:v>4.0931367400168797E-2</c:v>
                </c:pt>
                <c:pt idx="904">
                  <c:v>4.0647032908829817E-2</c:v>
                </c:pt>
                <c:pt idx="905">
                  <c:v>3.8125232281759104E-2</c:v>
                </c:pt>
                <c:pt idx="906">
                  <c:v>3.791947702984387E-2</c:v>
                </c:pt>
                <c:pt idx="907">
                  <c:v>3.9537544201357799E-2</c:v>
                </c:pt>
                <c:pt idx="908">
                  <c:v>3.5987943377964883E-2</c:v>
                </c:pt>
                <c:pt idx="909">
                  <c:v>3.5296597431026366E-2</c:v>
                </c:pt>
                <c:pt idx="910">
                  <c:v>3.4298189108736013E-2</c:v>
                </c:pt>
                <c:pt idx="911">
                  <c:v>2.9691891106003079E-2</c:v>
                </c:pt>
                <c:pt idx="912">
                  <c:v>3.2753862365832567E-2</c:v>
                </c:pt>
                <c:pt idx="913">
                  <c:v>3.1008743408250262E-2</c:v>
                </c:pt>
                <c:pt idx="914">
                  <c:v>3.1477144904280628E-2</c:v>
                </c:pt>
                <c:pt idx="915">
                  <c:v>3.5423833942648822E-2</c:v>
                </c:pt>
                <c:pt idx="916">
                  <c:v>3.2866740972720493E-2</c:v>
                </c:pt>
                <c:pt idx="917">
                  <c:v>3.1338675073383962E-2</c:v>
                </c:pt>
                <c:pt idx="918">
                  <c:v>2.8436059740219559E-2</c:v>
                </c:pt>
                <c:pt idx="919">
                  <c:v>2.6354653122845899E-2</c:v>
                </c:pt>
                <c:pt idx="920">
                  <c:v>2.6804687356038595E-2</c:v>
                </c:pt>
                <c:pt idx="921">
                  <c:v>2.37877516013635E-2</c:v>
                </c:pt>
                <c:pt idx="922">
                  <c:v>2.2764415856490604E-2</c:v>
                </c:pt>
                <c:pt idx="923">
                  <c:v>2.7394346215890944E-2</c:v>
                </c:pt>
                <c:pt idx="924">
                  <c:v>2.2074284064495391E-2</c:v>
                </c:pt>
                <c:pt idx="925">
                  <c:v>3.412784282951499E-2</c:v>
                </c:pt>
                <c:pt idx="926">
                  <c:v>3.7393459117001128E-2</c:v>
                </c:pt>
                <c:pt idx="927">
                  <c:v>3.1542997787212222E-2</c:v>
                </c:pt>
                <c:pt idx="928">
                  <c:v>3.0161616521858232E-2</c:v>
                </c:pt>
              </c:numCache>
            </c:numRef>
          </c:val>
        </c:ser>
        <c:ser>
          <c:idx val="4"/>
          <c:order val="4"/>
          <c:tx>
            <c:strRef>
              <c:f>'Finansiel stressindikator'!$F$7</c:f>
              <c:strCache>
                <c:ptCount val="1"/>
                <c:pt idx="0">
                  <c:v>Valutamarkedet</c:v>
                </c:pt>
              </c:strCache>
            </c:strRef>
          </c:tx>
          <c:spPr>
            <a:solidFill>
              <a:schemeClr val="accent4"/>
            </a:solidFill>
          </c:spP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stressindikator'!$F$8:$F$936</c:f>
              <c:numCache>
                <c:formatCode>0.000</c:formatCode>
                <c:ptCount val="929"/>
                <c:pt idx="0">
                  <c:v>3.5040282619338593E-2</c:v>
                </c:pt>
                <c:pt idx="1">
                  <c:v>3.0034189036042769E-2</c:v>
                </c:pt>
                <c:pt idx="2">
                  <c:v>2.9708759463203463E-2</c:v>
                </c:pt>
                <c:pt idx="3">
                  <c:v>4.1802564148371309E-2</c:v>
                </c:pt>
                <c:pt idx="4">
                  <c:v>4.6942269856092261E-2</c:v>
                </c:pt>
                <c:pt idx="5">
                  <c:v>5.0037630315492805E-2</c:v>
                </c:pt>
                <c:pt idx="6">
                  <c:v>4.4276523298626663E-2</c:v>
                </c:pt>
                <c:pt idx="7">
                  <c:v>5.4519864268488163E-2</c:v>
                </c:pt>
                <c:pt idx="8">
                  <c:v>5.9867985457512596E-2</c:v>
                </c:pt>
                <c:pt idx="9">
                  <c:v>6.103275371152219E-2</c:v>
                </c:pt>
                <c:pt idx="10">
                  <c:v>6.9629785727320537E-2</c:v>
                </c:pt>
                <c:pt idx="11">
                  <c:v>4.9029564838228484E-2</c:v>
                </c:pt>
                <c:pt idx="12">
                  <c:v>3.8619918842308538E-2</c:v>
                </c:pt>
                <c:pt idx="13">
                  <c:v>3.3133425260986032E-2</c:v>
                </c:pt>
                <c:pt idx="14">
                  <c:v>3.2374689698263306E-2</c:v>
                </c:pt>
                <c:pt idx="15">
                  <c:v>4.7926612377630101E-2</c:v>
                </c:pt>
                <c:pt idx="16">
                  <c:v>5.7536165841198181E-2</c:v>
                </c:pt>
                <c:pt idx="17">
                  <c:v>6.652835340706359E-2</c:v>
                </c:pt>
                <c:pt idx="18">
                  <c:v>6.3928378244879194E-2</c:v>
                </c:pt>
                <c:pt idx="19">
                  <c:v>6.0523946223413588E-2</c:v>
                </c:pt>
                <c:pt idx="20">
                  <c:v>5.6981613401796527E-2</c:v>
                </c:pt>
                <c:pt idx="21">
                  <c:v>5.2233354718510837E-2</c:v>
                </c:pt>
                <c:pt idx="22">
                  <c:v>5.0551243482311339E-2</c:v>
                </c:pt>
                <c:pt idx="23">
                  <c:v>4.2708039812309556E-2</c:v>
                </c:pt>
                <c:pt idx="24">
                  <c:v>4.2230004536952435E-2</c:v>
                </c:pt>
                <c:pt idx="25">
                  <c:v>4.3706494111171203E-2</c:v>
                </c:pt>
                <c:pt idx="26">
                  <c:v>4.1636983936859939E-2</c:v>
                </c:pt>
                <c:pt idx="27">
                  <c:v>4.6280430084801143E-2</c:v>
                </c:pt>
                <c:pt idx="28">
                  <c:v>4.4233416419761459E-2</c:v>
                </c:pt>
                <c:pt idx="29">
                  <c:v>3.9853238879530725E-2</c:v>
                </c:pt>
                <c:pt idx="30">
                  <c:v>4.5416684297711021E-2</c:v>
                </c:pt>
                <c:pt idx="31">
                  <c:v>3.8228907194002855E-2</c:v>
                </c:pt>
                <c:pt idx="32">
                  <c:v>4.5588910900252577E-2</c:v>
                </c:pt>
                <c:pt idx="33">
                  <c:v>5.1205310216038143E-2</c:v>
                </c:pt>
                <c:pt idx="34">
                  <c:v>4.7524351273349405E-2</c:v>
                </c:pt>
                <c:pt idx="35">
                  <c:v>5.0486929448739802E-2</c:v>
                </c:pt>
                <c:pt idx="36">
                  <c:v>5.4525078774323311E-2</c:v>
                </c:pt>
                <c:pt idx="37">
                  <c:v>5.3846436621267424E-2</c:v>
                </c:pt>
                <c:pt idx="38">
                  <c:v>5.7421096363612589E-2</c:v>
                </c:pt>
                <c:pt idx="39">
                  <c:v>5.7628169860034377E-2</c:v>
                </c:pt>
                <c:pt idx="40">
                  <c:v>4.8183335914182793E-2</c:v>
                </c:pt>
                <c:pt idx="41">
                  <c:v>4.2894377008735315E-2</c:v>
                </c:pt>
                <c:pt idx="42">
                  <c:v>3.6075966321539137E-2</c:v>
                </c:pt>
                <c:pt idx="43">
                  <c:v>3.6626752106421925E-2</c:v>
                </c:pt>
                <c:pt idx="44">
                  <c:v>3.469247166921284E-2</c:v>
                </c:pt>
                <c:pt idx="45">
                  <c:v>3.1909162002273721E-2</c:v>
                </c:pt>
                <c:pt idx="46">
                  <c:v>2.766599279540646E-2</c:v>
                </c:pt>
                <c:pt idx="47">
                  <c:v>2.1783002004544558E-2</c:v>
                </c:pt>
                <c:pt idx="48">
                  <c:v>1.5514060053535906E-2</c:v>
                </c:pt>
                <c:pt idx="49">
                  <c:v>1.359653962605702E-2</c:v>
                </c:pt>
                <c:pt idx="50">
                  <c:v>1.7125618863975647E-2</c:v>
                </c:pt>
                <c:pt idx="51">
                  <c:v>2.0468693125241175E-2</c:v>
                </c:pt>
                <c:pt idx="52">
                  <c:v>2.7731859972534325E-2</c:v>
                </c:pt>
                <c:pt idx="53">
                  <c:v>4.0076539837287282E-2</c:v>
                </c:pt>
                <c:pt idx="54">
                  <c:v>3.914402991072076E-2</c:v>
                </c:pt>
                <c:pt idx="55">
                  <c:v>3.8714949757979296E-2</c:v>
                </c:pt>
                <c:pt idx="56">
                  <c:v>3.6441742607954797E-2</c:v>
                </c:pt>
                <c:pt idx="57">
                  <c:v>2.5824074479887431E-2</c:v>
                </c:pt>
                <c:pt idx="58">
                  <c:v>2.966442827111709E-2</c:v>
                </c:pt>
                <c:pt idx="59">
                  <c:v>3.7029459772758205E-2</c:v>
                </c:pt>
                <c:pt idx="60">
                  <c:v>3.7393310089470888E-2</c:v>
                </c:pt>
                <c:pt idx="61">
                  <c:v>4.1756901869500013E-2</c:v>
                </c:pt>
                <c:pt idx="62">
                  <c:v>3.7376850460045845E-2</c:v>
                </c:pt>
                <c:pt idx="63">
                  <c:v>3.284066811213273E-2</c:v>
                </c:pt>
                <c:pt idx="64">
                  <c:v>3.0454820895962638E-2</c:v>
                </c:pt>
                <c:pt idx="65">
                  <c:v>2.7898021294880067E-2</c:v>
                </c:pt>
                <c:pt idx="66">
                  <c:v>2.9022316952501619E-2</c:v>
                </c:pt>
                <c:pt idx="67">
                  <c:v>3.0613770603025808E-2</c:v>
                </c:pt>
                <c:pt idx="68">
                  <c:v>3.6433906401269159E-2</c:v>
                </c:pt>
                <c:pt idx="69">
                  <c:v>3.8462004778379716E-2</c:v>
                </c:pt>
                <c:pt idx="70">
                  <c:v>3.5911760562463188E-2</c:v>
                </c:pt>
                <c:pt idx="71">
                  <c:v>2.8187344294280506E-2</c:v>
                </c:pt>
                <c:pt idx="72">
                  <c:v>2.7612688336701066E-2</c:v>
                </c:pt>
                <c:pt idx="73">
                  <c:v>2.7209436421027109E-2</c:v>
                </c:pt>
                <c:pt idx="74">
                  <c:v>2.2811126651371302E-2</c:v>
                </c:pt>
                <c:pt idx="75">
                  <c:v>2.5867392860102922E-2</c:v>
                </c:pt>
                <c:pt idx="76">
                  <c:v>1.6853754735887856E-2</c:v>
                </c:pt>
                <c:pt idx="77">
                  <c:v>1.0978841728897211E-2</c:v>
                </c:pt>
                <c:pt idx="78">
                  <c:v>1.3377814641894239E-2</c:v>
                </c:pt>
                <c:pt idx="79">
                  <c:v>9.4489266015474228E-3</c:v>
                </c:pt>
                <c:pt idx="80">
                  <c:v>1.3043372779839302E-2</c:v>
                </c:pt>
                <c:pt idx="81">
                  <c:v>1.299826254574381E-2</c:v>
                </c:pt>
                <c:pt idx="82">
                  <c:v>1.1150602889349288E-2</c:v>
                </c:pt>
                <c:pt idx="83">
                  <c:v>1.520670131081632E-2</c:v>
                </c:pt>
                <c:pt idx="84">
                  <c:v>1.3787902092529926E-2</c:v>
                </c:pt>
                <c:pt idx="85">
                  <c:v>1.3264898741697482E-2</c:v>
                </c:pt>
                <c:pt idx="86">
                  <c:v>1.3150310210107504E-2</c:v>
                </c:pt>
                <c:pt idx="87">
                  <c:v>1.2318952055290161E-2</c:v>
                </c:pt>
                <c:pt idx="88">
                  <c:v>1.2375766140600399E-2</c:v>
                </c:pt>
                <c:pt idx="89">
                  <c:v>1.3979043502127819E-2</c:v>
                </c:pt>
                <c:pt idx="90">
                  <c:v>1.4796965568649725E-2</c:v>
                </c:pt>
                <c:pt idx="91">
                  <c:v>1.3714556420126815E-2</c:v>
                </c:pt>
                <c:pt idx="92">
                  <c:v>1.5094642419363674E-2</c:v>
                </c:pt>
                <c:pt idx="93">
                  <c:v>1.5254135162798492E-2</c:v>
                </c:pt>
                <c:pt idx="94">
                  <c:v>1.7477023758788107E-2</c:v>
                </c:pt>
                <c:pt idx="95">
                  <c:v>1.4857010330335832E-2</c:v>
                </c:pt>
                <c:pt idx="96">
                  <c:v>1.1321369037237083E-2</c:v>
                </c:pt>
                <c:pt idx="97">
                  <c:v>1.8164751992987976E-2</c:v>
                </c:pt>
                <c:pt idx="98">
                  <c:v>1.7157786843990573E-2</c:v>
                </c:pt>
                <c:pt idx="99">
                  <c:v>2.1174084237827732E-2</c:v>
                </c:pt>
                <c:pt idx="100">
                  <c:v>2.5353577411197852E-2</c:v>
                </c:pt>
                <c:pt idx="101">
                  <c:v>1.7235070077795477E-2</c:v>
                </c:pt>
                <c:pt idx="102">
                  <c:v>2.0386141766043819E-2</c:v>
                </c:pt>
                <c:pt idx="103">
                  <c:v>1.7582916731810262E-2</c:v>
                </c:pt>
                <c:pt idx="104">
                  <c:v>1.5241937986616346E-2</c:v>
                </c:pt>
                <c:pt idx="105">
                  <c:v>1.5080149853125616E-2</c:v>
                </c:pt>
                <c:pt idx="106">
                  <c:v>9.7249063037040308E-3</c:v>
                </c:pt>
                <c:pt idx="107">
                  <c:v>8.3964696411149946E-3</c:v>
                </c:pt>
                <c:pt idx="108">
                  <c:v>6.2762089193809309E-3</c:v>
                </c:pt>
                <c:pt idx="109">
                  <c:v>6.5396322163273034E-3</c:v>
                </c:pt>
                <c:pt idx="110">
                  <c:v>6.9040401184879471E-3</c:v>
                </c:pt>
                <c:pt idx="111">
                  <c:v>8.086033454742677E-3</c:v>
                </c:pt>
                <c:pt idx="112">
                  <c:v>9.9399626378727582E-3</c:v>
                </c:pt>
                <c:pt idx="113">
                  <c:v>9.9541185234982496E-3</c:v>
                </c:pt>
                <c:pt idx="114">
                  <c:v>1.0605855003192163E-2</c:v>
                </c:pt>
                <c:pt idx="115">
                  <c:v>9.3070350475844329E-3</c:v>
                </c:pt>
                <c:pt idx="116">
                  <c:v>8.8705260564018729E-3</c:v>
                </c:pt>
                <c:pt idx="117">
                  <c:v>7.8622504435585105E-3</c:v>
                </c:pt>
                <c:pt idx="118">
                  <c:v>9.7022360522851618E-3</c:v>
                </c:pt>
                <c:pt idx="119">
                  <c:v>1.1957602072827925E-2</c:v>
                </c:pt>
                <c:pt idx="120">
                  <c:v>1.5052197957355365E-2</c:v>
                </c:pt>
                <c:pt idx="121">
                  <c:v>1.5574352215691136E-2</c:v>
                </c:pt>
                <c:pt idx="122">
                  <c:v>1.3069478146566747E-2</c:v>
                </c:pt>
                <c:pt idx="123">
                  <c:v>1.7019956320203079E-2</c:v>
                </c:pt>
                <c:pt idx="124">
                  <c:v>1.5327666067618727E-2</c:v>
                </c:pt>
                <c:pt idx="125">
                  <c:v>2.0542681313844454E-2</c:v>
                </c:pt>
                <c:pt idx="126">
                  <c:v>2.4958461494100085E-2</c:v>
                </c:pt>
                <c:pt idx="127">
                  <c:v>2.3427911864758649E-2</c:v>
                </c:pt>
                <c:pt idx="128">
                  <c:v>2.4122729855737862E-2</c:v>
                </c:pt>
                <c:pt idx="129">
                  <c:v>2.3050397924339921E-2</c:v>
                </c:pt>
                <c:pt idx="130">
                  <c:v>2.4341114238632663E-2</c:v>
                </c:pt>
                <c:pt idx="131">
                  <c:v>2.0621264078997312E-2</c:v>
                </c:pt>
                <c:pt idx="132">
                  <c:v>1.9122362195161866E-2</c:v>
                </c:pt>
                <c:pt idx="133">
                  <c:v>1.4403714232431216E-2</c:v>
                </c:pt>
                <c:pt idx="134">
                  <c:v>9.9522157047338342E-3</c:v>
                </c:pt>
                <c:pt idx="135">
                  <c:v>8.737101063284099E-3</c:v>
                </c:pt>
                <c:pt idx="136">
                  <c:v>1.0841279685002769E-2</c:v>
                </c:pt>
                <c:pt idx="137">
                  <c:v>9.8951061348759618E-3</c:v>
                </c:pt>
                <c:pt idx="138">
                  <c:v>8.7171795487144578E-3</c:v>
                </c:pt>
                <c:pt idx="139">
                  <c:v>1.1353519889480072E-2</c:v>
                </c:pt>
                <c:pt idx="140">
                  <c:v>7.0827798345498476E-3</c:v>
                </c:pt>
                <c:pt idx="141">
                  <c:v>1.0826977133288326E-2</c:v>
                </c:pt>
                <c:pt idx="142">
                  <c:v>1.201243558101419E-2</c:v>
                </c:pt>
                <c:pt idx="143">
                  <c:v>1.2781596878431247E-2</c:v>
                </c:pt>
                <c:pt idx="144">
                  <c:v>1.4894493253227354E-2</c:v>
                </c:pt>
                <c:pt idx="145">
                  <c:v>1.7213463141721948E-2</c:v>
                </c:pt>
                <c:pt idx="146">
                  <c:v>1.9106944350183404E-2</c:v>
                </c:pt>
                <c:pt idx="147">
                  <c:v>1.9810771255946526E-2</c:v>
                </c:pt>
                <c:pt idx="148">
                  <c:v>2.0423568402332132E-2</c:v>
                </c:pt>
                <c:pt idx="149">
                  <c:v>2.0896175262215488E-2</c:v>
                </c:pt>
                <c:pt idx="150">
                  <c:v>1.8253390333598189E-2</c:v>
                </c:pt>
                <c:pt idx="151">
                  <c:v>1.4820623733506537E-2</c:v>
                </c:pt>
                <c:pt idx="152">
                  <c:v>1.605016715232481E-2</c:v>
                </c:pt>
                <c:pt idx="153">
                  <c:v>9.664964615148864E-3</c:v>
                </c:pt>
                <c:pt idx="154">
                  <c:v>1.1620951051373569E-2</c:v>
                </c:pt>
                <c:pt idx="155">
                  <c:v>1.413336285083795E-2</c:v>
                </c:pt>
                <c:pt idx="156">
                  <c:v>1.0577243841421204E-2</c:v>
                </c:pt>
                <c:pt idx="157">
                  <c:v>1.5274365111160612E-2</c:v>
                </c:pt>
                <c:pt idx="158">
                  <c:v>1.4751667661568548E-2</c:v>
                </c:pt>
                <c:pt idx="159">
                  <c:v>1.4842515297119822E-2</c:v>
                </c:pt>
                <c:pt idx="160">
                  <c:v>1.6114104081244068E-2</c:v>
                </c:pt>
                <c:pt idx="161">
                  <c:v>1.2026552606489981E-2</c:v>
                </c:pt>
                <c:pt idx="162">
                  <c:v>1.056587300870785E-2</c:v>
                </c:pt>
                <c:pt idx="163">
                  <c:v>9.8592491202854557E-3</c:v>
                </c:pt>
                <c:pt idx="164">
                  <c:v>9.5116505210622853E-3</c:v>
                </c:pt>
                <c:pt idx="165">
                  <c:v>9.4717883625259087E-3</c:v>
                </c:pt>
                <c:pt idx="166">
                  <c:v>1.4932911382484489E-2</c:v>
                </c:pt>
                <c:pt idx="167">
                  <c:v>1.8971459879390275E-2</c:v>
                </c:pt>
                <c:pt idx="168">
                  <c:v>1.8176563179997812E-2</c:v>
                </c:pt>
                <c:pt idx="169">
                  <c:v>2.0508347046998002E-2</c:v>
                </c:pt>
                <c:pt idx="170">
                  <c:v>1.6625356271386789E-2</c:v>
                </c:pt>
                <c:pt idx="171">
                  <c:v>1.1509929831736406E-2</c:v>
                </c:pt>
                <c:pt idx="172">
                  <c:v>1.2240214319093659E-2</c:v>
                </c:pt>
                <c:pt idx="173">
                  <c:v>2.0746307998435645E-2</c:v>
                </c:pt>
                <c:pt idx="174">
                  <c:v>2.087280978052615E-2</c:v>
                </c:pt>
                <c:pt idx="175">
                  <c:v>2.3339353280576614E-2</c:v>
                </c:pt>
                <c:pt idx="176">
                  <c:v>2.6386653430856808E-2</c:v>
                </c:pt>
                <c:pt idx="177">
                  <c:v>1.5957376989093244E-2</c:v>
                </c:pt>
                <c:pt idx="178">
                  <c:v>1.5825050852530657E-2</c:v>
                </c:pt>
                <c:pt idx="179">
                  <c:v>1.9390415220923475E-2</c:v>
                </c:pt>
                <c:pt idx="180">
                  <c:v>1.8222772201819403E-2</c:v>
                </c:pt>
                <c:pt idx="181">
                  <c:v>1.8498847073471374E-2</c:v>
                </c:pt>
                <c:pt idx="182">
                  <c:v>2.1068619878553418E-2</c:v>
                </c:pt>
                <c:pt idx="183">
                  <c:v>1.5213798647569762E-2</c:v>
                </c:pt>
                <c:pt idx="184">
                  <c:v>1.4594745000319804E-2</c:v>
                </c:pt>
                <c:pt idx="185">
                  <c:v>1.4196285803633232E-2</c:v>
                </c:pt>
                <c:pt idx="186">
                  <c:v>1.0637998201973841E-2</c:v>
                </c:pt>
                <c:pt idx="187">
                  <c:v>1.0780227887987515E-2</c:v>
                </c:pt>
                <c:pt idx="188">
                  <c:v>9.972462761369193E-3</c:v>
                </c:pt>
                <c:pt idx="189">
                  <c:v>1.2224463712769191E-2</c:v>
                </c:pt>
                <c:pt idx="190">
                  <c:v>1.2748771660865266E-2</c:v>
                </c:pt>
                <c:pt idx="191">
                  <c:v>1.4171357577292147E-2</c:v>
                </c:pt>
                <c:pt idx="192">
                  <c:v>1.6290494905301066E-2</c:v>
                </c:pt>
                <c:pt idx="193">
                  <c:v>1.6073260313943009E-2</c:v>
                </c:pt>
                <c:pt idx="194">
                  <c:v>1.5552467402387993E-2</c:v>
                </c:pt>
                <c:pt idx="195">
                  <c:v>1.2873243759480263E-2</c:v>
                </c:pt>
                <c:pt idx="196">
                  <c:v>1.011359984804985E-2</c:v>
                </c:pt>
                <c:pt idx="197">
                  <c:v>7.3089762672195677E-3</c:v>
                </c:pt>
                <c:pt idx="198">
                  <c:v>6.9634055483659444E-3</c:v>
                </c:pt>
                <c:pt idx="199">
                  <c:v>7.671528652564789E-3</c:v>
                </c:pt>
                <c:pt idx="200">
                  <c:v>9.239610599496309E-3</c:v>
                </c:pt>
                <c:pt idx="201">
                  <c:v>1.2407454011733186E-2</c:v>
                </c:pt>
                <c:pt idx="202">
                  <c:v>1.1162912827860897E-2</c:v>
                </c:pt>
                <c:pt idx="203">
                  <c:v>1.2450089520669028E-2</c:v>
                </c:pt>
                <c:pt idx="204">
                  <c:v>1.2638806161054839E-2</c:v>
                </c:pt>
                <c:pt idx="205">
                  <c:v>8.9347506363145097E-3</c:v>
                </c:pt>
                <c:pt idx="206">
                  <c:v>1.2693394397784561E-2</c:v>
                </c:pt>
                <c:pt idx="207">
                  <c:v>1.5989537170860123E-2</c:v>
                </c:pt>
                <c:pt idx="208">
                  <c:v>1.3591558937241456E-2</c:v>
                </c:pt>
                <c:pt idx="209">
                  <c:v>1.5148549005161355E-2</c:v>
                </c:pt>
                <c:pt idx="210">
                  <c:v>1.2457782691346732E-2</c:v>
                </c:pt>
                <c:pt idx="211">
                  <c:v>1.0341793645336488E-2</c:v>
                </c:pt>
                <c:pt idx="212">
                  <c:v>1.4455695949056355E-2</c:v>
                </c:pt>
                <c:pt idx="213">
                  <c:v>1.3558581621093045E-2</c:v>
                </c:pt>
                <c:pt idx="214">
                  <c:v>1.7195292449766062E-2</c:v>
                </c:pt>
                <c:pt idx="215">
                  <c:v>1.9762932330594962E-2</c:v>
                </c:pt>
                <c:pt idx="216">
                  <c:v>1.8010662823231161E-2</c:v>
                </c:pt>
                <c:pt idx="217">
                  <c:v>2.019729586844906E-2</c:v>
                </c:pt>
                <c:pt idx="218">
                  <c:v>1.5518516072010548E-2</c:v>
                </c:pt>
                <c:pt idx="219">
                  <c:v>1.5073474609162932E-2</c:v>
                </c:pt>
                <c:pt idx="220">
                  <c:v>1.3099467062141207E-2</c:v>
                </c:pt>
                <c:pt idx="221">
                  <c:v>1.2830201211792906E-2</c:v>
                </c:pt>
                <c:pt idx="222">
                  <c:v>1.2980309394178106E-2</c:v>
                </c:pt>
                <c:pt idx="223">
                  <c:v>8.4901242206141189E-3</c:v>
                </c:pt>
                <c:pt idx="224">
                  <c:v>8.5322649237370134E-3</c:v>
                </c:pt>
                <c:pt idx="225">
                  <c:v>7.0595530106787509E-3</c:v>
                </c:pt>
                <c:pt idx="226">
                  <c:v>7.7694962024187093E-3</c:v>
                </c:pt>
                <c:pt idx="227">
                  <c:v>8.3707597104658339E-3</c:v>
                </c:pt>
                <c:pt idx="228">
                  <c:v>8.3317761385152071E-3</c:v>
                </c:pt>
                <c:pt idx="229">
                  <c:v>1.2382283618309755E-2</c:v>
                </c:pt>
                <c:pt idx="230">
                  <c:v>1.6250690023013839E-2</c:v>
                </c:pt>
                <c:pt idx="231">
                  <c:v>1.6491085092440481E-2</c:v>
                </c:pt>
                <c:pt idx="232">
                  <c:v>1.8082120150170109E-2</c:v>
                </c:pt>
                <c:pt idx="233">
                  <c:v>1.5579946641904289E-2</c:v>
                </c:pt>
                <c:pt idx="234">
                  <c:v>1.0412828067619968E-2</c:v>
                </c:pt>
                <c:pt idx="235">
                  <c:v>1.8335990718963698E-2</c:v>
                </c:pt>
                <c:pt idx="236">
                  <c:v>2.3199700755861023E-2</c:v>
                </c:pt>
                <c:pt idx="237">
                  <c:v>2.8851600738239405E-2</c:v>
                </c:pt>
                <c:pt idx="238">
                  <c:v>4.0630527548226859E-2</c:v>
                </c:pt>
                <c:pt idx="239">
                  <c:v>4.0552942560501522E-2</c:v>
                </c:pt>
                <c:pt idx="240">
                  <c:v>3.7653686984374796E-2</c:v>
                </c:pt>
                <c:pt idx="241">
                  <c:v>3.1282616014904632E-2</c:v>
                </c:pt>
                <c:pt idx="242">
                  <c:v>2.8165743675510536E-2</c:v>
                </c:pt>
                <c:pt idx="243">
                  <c:v>3.207708750336969E-2</c:v>
                </c:pt>
                <c:pt idx="244">
                  <c:v>3.6158020473340088E-2</c:v>
                </c:pt>
                <c:pt idx="245">
                  <c:v>4.0731625613325627E-2</c:v>
                </c:pt>
                <c:pt idx="246">
                  <c:v>3.9680178690429987E-2</c:v>
                </c:pt>
                <c:pt idx="247">
                  <c:v>2.9277936534183466E-2</c:v>
                </c:pt>
                <c:pt idx="248">
                  <c:v>3.1877223851639339E-2</c:v>
                </c:pt>
                <c:pt idx="249">
                  <c:v>3.4224609155181475E-2</c:v>
                </c:pt>
                <c:pt idx="250">
                  <c:v>3.4215125050019113E-2</c:v>
                </c:pt>
                <c:pt idx="251">
                  <c:v>4.7096549878230531E-2</c:v>
                </c:pt>
                <c:pt idx="252">
                  <c:v>4.1595787105488911E-2</c:v>
                </c:pt>
                <c:pt idx="253">
                  <c:v>4.8695317148952963E-2</c:v>
                </c:pt>
                <c:pt idx="254">
                  <c:v>5.487993393200688E-2</c:v>
                </c:pt>
                <c:pt idx="255">
                  <c:v>5.1445383680289884E-2</c:v>
                </c:pt>
                <c:pt idx="256">
                  <c:v>5.3981448552303773E-2</c:v>
                </c:pt>
                <c:pt idx="257">
                  <c:v>5.0444404441172465E-2</c:v>
                </c:pt>
                <c:pt idx="258">
                  <c:v>5.1919928746494315E-2</c:v>
                </c:pt>
                <c:pt idx="259">
                  <c:v>4.7693784015781449E-2</c:v>
                </c:pt>
                <c:pt idx="260">
                  <c:v>5.5659037699777876E-2</c:v>
                </c:pt>
                <c:pt idx="261">
                  <c:v>6.6554412197438143E-2</c:v>
                </c:pt>
                <c:pt idx="262">
                  <c:v>6.8505213098028483E-2</c:v>
                </c:pt>
                <c:pt idx="263">
                  <c:v>7.5078260053586338E-2</c:v>
                </c:pt>
                <c:pt idx="264">
                  <c:v>6.7423296240326044E-2</c:v>
                </c:pt>
                <c:pt idx="265">
                  <c:v>5.0969867560684043E-2</c:v>
                </c:pt>
                <c:pt idx="266">
                  <c:v>4.5172413140438801E-2</c:v>
                </c:pt>
                <c:pt idx="267">
                  <c:v>3.5140449224433164E-2</c:v>
                </c:pt>
                <c:pt idx="268">
                  <c:v>3.7967712763484901E-2</c:v>
                </c:pt>
                <c:pt idx="269">
                  <c:v>4.9773252187058734E-2</c:v>
                </c:pt>
                <c:pt idx="270">
                  <c:v>5.4874449246950757E-2</c:v>
                </c:pt>
                <c:pt idx="271">
                  <c:v>6.1648357989821045E-2</c:v>
                </c:pt>
                <c:pt idx="272">
                  <c:v>6.0848046002704659E-2</c:v>
                </c:pt>
                <c:pt idx="273">
                  <c:v>5.63953174353619E-2</c:v>
                </c:pt>
                <c:pt idx="274">
                  <c:v>6.1755538942293471E-2</c:v>
                </c:pt>
                <c:pt idx="275">
                  <c:v>5.7919018232197611E-2</c:v>
                </c:pt>
                <c:pt idx="276">
                  <c:v>5.637987917299319E-2</c:v>
                </c:pt>
                <c:pt idx="277">
                  <c:v>4.6663149374710437E-2</c:v>
                </c:pt>
                <c:pt idx="278">
                  <c:v>3.4750348093671113E-2</c:v>
                </c:pt>
                <c:pt idx="279">
                  <c:v>3.6338132386709743E-2</c:v>
                </c:pt>
                <c:pt idx="280">
                  <c:v>4.5105834992042293E-2</c:v>
                </c:pt>
                <c:pt idx="281">
                  <c:v>5.4968292055857432E-2</c:v>
                </c:pt>
                <c:pt idx="282">
                  <c:v>5.8040741624972372E-2</c:v>
                </c:pt>
                <c:pt idx="283">
                  <c:v>5.4768388533431099E-2</c:v>
                </c:pt>
                <c:pt idx="284">
                  <c:v>5.3439794557396204E-2</c:v>
                </c:pt>
                <c:pt idx="285">
                  <c:v>5.0441153094859026E-2</c:v>
                </c:pt>
                <c:pt idx="286">
                  <c:v>4.5685378275962245E-2</c:v>
                </c:pt>
                <c:pt idx="287">
                  <c:v>4.8811567416900993E-2</c:v>
                </c:pt>
                <c:pt idx="288">
                  <c:v>3.5812232476746045E-2</c:v>
                </c:pt>
                <c:pt idx="289">
                  <c:v>4.4398253947305656E-2</c:v>
                </c:pt>
                <c:pt idx="290">
                  <c:v>4.9552717058521774E-2</c:v>
                </c:pt>
                <c:pt idx="291">
                  <c:v>5.2266314586159719E-2</c:v>
                </c:pt>
                <c:pt idx="292">
                  <c:v>5.920733189227418E-2</c:v>
                </c:pt>
                <c:pt idx="293">
                  <c:v>5.4700720324416127E-2</c:v>
                </c:pt>
                <c:pt idx="294">
                  <c:v>6.4084385100950866E-2</c:v>
                </c:pt>
                <c:pt idx="295">
                  <c:v>7.0553858400954586E-2</c:v>
                </c:pt>
                <c:pt idx="296">
                  <c:v>8.7296559468184431E-2</c:v>
                </c:pt>
                <c:pt idx="297">
                  <c:v>0.10491631019403233</c:v>
                </c:pt>
                <c:pt idx="298">
                  <c:v>0.10852631044050036</c:v>
                </c:pt>
                <c:pt idx="299">
                  <c:v>0.11393032877254344</c:v>
                </c:pt>
                <c:pt idx="300">
                  <c:v>0.12045653004852519</c:v>
                </c:pt>
                <c:pt idx="301">
                  <c:v>0.11937405617468759</c:v>
                </c:pt>
                <c:pt idx="302">
                  <c:v>0.12447255709530035</c:v>
                </c:pt>
                <c:pt idx="303">
                  <c:v>0.13242183109088612</c:v>
                </c:pt>
                <c:pt idx="304">
                  <c:v>0.12853777124029933</c:v>
                </c:pt>
                <c:pt idx="305">
                  <c:v>0.13052983013306746</c:v>
                </c:pt>
                <c:pt idx="306">
                  <c:v>0.12821022243008054</c:v>
                </c:pt>
                <c:pt idx="307">
                  <c:v>0.12934571365231309</c:v>
                </c:pt>
                <c:pt idx="308">
                  <c:v>0.13068176912830723</c:v>
                </c:pt>
                <c:pt idx="309">
                  <c:v>0.11618782324925871</c:v>
                </c:pt>
                <c:pt idx="310">
                  <c:v>0.11448194352129104</c:v>
                </c:pt>
                <c:pt idx="311">
                  <c:v>0.11242720424505534</c:v>
                </c:pt>
                <c:pt idx="312">
                  <c:v>0.11210433108585416</c:v>
                </c:pt>
                <c:pt idx="313">
                  <c:v>0.12342230638290061</c:v>
                </c:pt>
                <c:pt idx="314">
                  <c:v>0.12625481491030394</c:v>
                </c:pt>
                <c:pt idx="315">
                  <c:v>0.12476672565261696</c:v>
                </c:pt>
                <c:pt idx="316">
                  <c:v>0.1150571248730362</c:v>
                </c:pt>
                <c:pt idx="317">
                  <c:v>0.11494896978264957</c:v>
                </c:pt>
                <c:pt idx="318">
                  <c:v>0.11496689863907585</c:v>
                </c:pt>
                <c:pt idx="319">
                  <c:v>0.11478472223555032</c:v>
                </c:pt>
                <c:pt idx="320">
                  <c:v>0.12154876207888099</c:v>
                </c:pt>
                <c:pt idx="321">
                  <c:v>0.12079159554587332</c:v>
                </c:pt>
                <c:pt idx="322">
                  <c:v>0.12112230564767076</c:v>
                </c:pt>
                <c:pt idx="323">
                  <c:v>0.11644102030106195</c:v>
                </c:pt>
                <c:pt idx="324">
                  <c:v>0.1101317473843255</c:v>
                </c:pt>
                <c:pt idx="325">
                  <c:v>0.10779869086127661</c:v>
                </c:pt>
                <c:pt idx="326">
                  <c:v>0.10489767758049937</c:v>
                </c:pt>
                <c:pt idx="327">
                  <c:v>0.10767843497640675</c:v>
                </c:pt>
                <c:pt idx="328">
                  <c:v>0.11438398408499949</c:v>
                </c:pt>
                <c:pt idx="329">
                  <c:v>0.10890870240735205</c:v>
                </c:pt>
                <c:pt idx="330">
                  <c:v>0.10396651061676954</c:v>
                </c:pt>
                <c:pt idx="331">
                  <c:v>0.10056780524763065</c:v>
                </c:pt>
                <c:pt idx="332">
                  <c:v>9.8331322352238432E-2</c:v>
                </c:pt>
                <c:pt idx="333">
                  <c:v>9.9891659161954888E-2</c:v>
                </c:pt>
                <c:pt idx="334">
                  <c:v>9.8604459328653554E-2</c:v>
                </c:pt>
                <c:pt idx="335">
                  <c:v>0.10051196611337893</c:v>
                </c:pt>
                <c:pt idx="336">
                  <c:v>9.3511467712354218E-2</c:v>
                </c:pt>
                <c:pt idx="337">
                  <c:v>8.5719621818716535E-2</c:v>
                </c:pt>
                <c:pt idx="338">
                  <c:v>7.689393588870605E-2</c:v>
                </c:pt>
                <c:pt idx="339">
                  <c:v>6.8569230199327133E-2</c:v>
                </c:pt>
                <c:pt idx="340">
                  <c:v>6.8619817571541619E-2</c:v>
                </c:pt>
                <c:pt idx="341">
                  <c:v>7.0976685367620321E-2</c:v>
                </c:pt>
                <c:pt idx="342">
                  <c:v>7.5691700748247187E-2</c:v>
                </c:pt>
                <c:pt idx="343">
                  <c:v>7.8008332566124383E-2</c:v>
                </c:pt>
                <c:pt idx="344">
                  <c:v>6.8826868115548195E-2</c:v>
                </c:pt>
                <c:pt idx="345">
                  <c:v>6.2058461773001311E-2</c:v>
                </c:pt>
                <c:pt idx="346">
                  <c:v>5.0319238280841755E-2</c:v>
                </c:pt>
                <c:pt idx="347">
                  <c:v>4.1488147011558243E-2</c:v>
                </c:pt>
                <c:pt idx="348">
                  <c:v>4.8239376297519801E-2</c:v>
                </c:pt>
                <c:pt idx="349">
                  <c:v>4.5907537252865366E-2</c:v>
                </c:pt>
                <c:pt idx="350">
                  <c:v>5.6481926157360196E-2</c:v>
                </c:pt>
                <c:pt idx="351">
                  <c:v>5.9771790568755929E-2</c:v>
                </c:pt>
                <c:pt idx="352">
                  <c:v>5.5648370138468635E-2</c:v>
                </c:pt>
                <c:pt idx="353">
                  <c:v>7.1230828644733374E-2</c:v>
                </c:pt>
                <c:pt idx="354">
                  <c:v>6.621966206465818E-2</c:v>
                </c:pt>
                <c:pt idx="355">
                  <c:v>6.7811459079287789E-2</c:v>
                </c:pt>
                <c:pt idx="356">
                  <c:v>7.166136656866065E-2</c:v>
                </c:pt>
                <c:pt idx="357">
                  <c:v>5.8726239819912186E-2</c:v>
                </c:pt>
                <c:pt idx="358">
                  <c:v>6.4668857865309209E-2</c:v>
                </c:pt>
                <c:pt idx="359">
                  <c:v>5.9497509842774784E-2</c:v>
                </c:pt>
                <c:pt idx="360">
                  <c:v>5.2077157199570061E-2</c:v>
                </c:pt>
                <c:pt idx="361">
                  <c:v>4.6638916036291028E-2</c:v>
                </c:pt>
                <c:pt idx="362">
                  <c:v>4.1330466309598621E-2</c:v>
                </c:pt>
                <c:pt idx="363">
                  <c:v>4.2409866821964931E-2</c:v>
                </c:pt>
                <c:pt idx="364">
                  <c:v>4.2458196250679717E-2</c:v>
                </c:pt>
                <c:pt idx="365">
                  <c:v>5.5475953490911417E-2</c:v>
                </c:pt>
                <c:pt idx="366">
                  <c:v>5.0354006106670346E-2</c:v>
                </c:pt>
                <c:pt idx="367">
                  <c:v>5.5888193918684437E-2</c:v>
                </c:pt>
                <c:pt idx="368">
                  <c:v>6.5260496890331809E-2</c:v>
                </c:pt>
                <c:pt idx="369">
                  <c:v>6.3848358984571515E-2</c:v>
                </c:pt>
                <c:pt idx="370">
                  <c:v>7.0019833126575295E-2</c:v>
                </c:pt>
                <c:pt idx="371">
                  <c:v>6.9621052034307282E-2</c:v>
                </c:pt>
                <c:pt idx="372">
                  <c:v>5.7286728107083455E-2</c:v>
                </c:pt>
                <c:pt idx="373">
                  <c:v>5.1279053588677403E-2</c:v>
                </c:pt>
                <c:pt idx="374">
                  <c:v>5.1609119878096125E-2</c:v>
                </c:pt>
                <c:pt idx="375">
                  <c:v>4.4269939300599255E-2</c:v>
                </c:pt>
                <c:pt idx="376">
                  <c:v>5.0677527578208745E-2</c:v>
                </c:pt>
                <c:pt idx="377">
                  <c:v>5.0390408258412525E-2</c:v>
                </c:pt>
                <c:pt idx="378">
                  <c:v>5.119689385417249E-2</c:v>
                </c:pt>
                <c:pt idx="379">
                  <c:v>5.8578329669949275E-2</c:v>
                </c:pt>
                <c:pt idx="380">
                  <c:v>7.5922657780144648E-2</c:v>
                </c:pt>
                <c:pt idx="381">
                  <c:v>9.1159625539376746E-2</c:v>
                </c:pt>
                <c:pt idx="382">
                  <c:v>0.10593434140519481</c:v>
                </c:pt>
                <c:pt idx="383">
                  <c:v>0.11632438466691669</c:v>
                </c:pt>
                <c:pt idx="384">
                  <c:v>0.1057618985175118</c:v>
                </c:pt>
                <c:pt idx="385">
                  <c:v>9.5455390184885969E-2</c:v>
                </c:pt>
                <c:pt idx="386">
                  <c:v>7.7978001762720281E-2</c:v>
                </c:pt>
                <c:pt idx="387">
                  <c:v>6.4523548845742823E-2</c:v>
                </c:pt>
                <c:pt idx="388">
                  <c:v>7.0253244284127075E-2</c:v>
                </c:pt>
                <c:pt idx="389">
                  <c:v>6.8148339641558989E-2</c:v>
                </c:pt>
                <c:pt idx="390">
                  <c:v>7.3486916785181655E-2</c:v>
                </c:pt>
                <c:pt idx="391">
                  <c:v>7.6507716202439568E-2</c:v>
                </c:pt>
                <c:pt idx="392">
                  <c:v>6.1349559405669947E-2</c:v>
                </c:pt>
                <c:pt idx="393">
                  <c:v>5.5679172105153739E-2</c:v>
                </c:pt>
                <c:pt idx="394">
                  <c:v>5.4526468937982228E-2</c:v>
                </c:pt>
                <c:pt idx="395">
                  <c:v>5.140187267606601E-2</c:v>
                </c:pt>
                <c:pt idx="396">
                  <c:v>5.2884734469458933E-2</c:v>
                </c:pt>
                <c:pt idx="397">
                  <c:v>5.9744698916047223E-2</c:v>
                </c:pt>
                <c:pt idx="398">
                  <c:v>5.8422202318740971E-2</c:v>
                </c:pt>
                <c:pt idx="399">
                  <c:v>5.5564665499132387E-2</c:v>
                </c:pt>
                <c:pt idx="400">
                  <c:v>6.4965608710839895E-2</c:v>
                </c:pt>
                <c:pt idx="401">
                  <c:v>6.6308806848281304E-2</c:v>
                </c:pt>
                <c:pt idx="402">
                  <c:v>6.767678838992415E-2</c:v>
                </c:pt>
                <c:pt idx="403">
                  <c:v>6.6503938000938317E-2</c:v>
                </c:pt>
                <c:pt idx="404">
                  <c:v>6.6995472302258718E-2</c:v>
                </c:pt>
                <c:pt idx="405">
                  <c:v>6.8658551112265737E-2</c:v>
                </c:pt>
                <c:pt idx="406">
                  <c:v>6.6104540162281844E-2</c:v>
                </c:pt>
                <c:pt idx="407">
                  <c:v>7.2223297793954339E-2</c:v>
                </c:pt>
                <c:pt idx="408">
                  <c:v>6.0315607525835889E-2</c:v>
                </c:pt>
                <c:pt idx="409">
                  <c:v>5.4368116276720266E-2</c:v>
                </c:pt>
                <c:pt idx="410">
                  <c:v>6.3709051808985562E-2</c:v>
                </c:pt>
                <c:pt idx="411">
                  <c:v>5.4258821027040827E-2</c:v>
                </c:pt>
                <c:pt idx="412">
                  <c:v>5.9129536356736852E-2</c:v>
                </c:pt>
                <c:pt idx="413">
                  <c:v>4.9523742082732691E-2</c:v>
                </c:pt>
                <c:pt idx="414">
                  <c:v>3.8609237262124521E-2</c:v>
                </c:pt>
                <c:pt idx="415">
                  <c:v>4.9769730021042596E-2</c:v>
                </c:pt>
                <c:pt idx="416">
                  <c:v>5.3160085972058908E-2</c:v>
                </c:pt>
                <c:pt idx="417">
                  <c:v>6.4843827106833771E-2</c:v>
                </c:pt>
                <c:pt idx="418">
                  <c:v>6.5578282652852191E-2</c:v>
                </c:pt>
                <c:pt idx="419">
                  <c:v>6.4292616638001954E-2</c:v>
                </c:pt>
                <c:pt idx="420">
                  <c:v>6.1311635212137131E-2</c:v>
                </c:pt>
                <c:pt idx="421">
                  <c:v>5.7524440719744677E-2</c:v>
                </c:pt>
                <c:pt idx="422">
                  <c:v>5.4163148248479245E-2</c:v>
                </c:pt>
                <c:pt idx="423">
                  <c:v>5.1985027711221807E-2</c:v>
                </c:pt>
                <c:pt idx="424">
                  <c:v>4.8167707967926694E-2</c:v>
                </c:pt>
                <c:pt idx="425">
                  <c:v>5.742263786920683E-2</c:v>
                </c:pt>
                <c:pt idx="426">
                  <c:v>6.2613203109795318E-2</c:v>
                </c:pt>
                <c:pt idx="427">
                  <c:v>5.0996397027114414E-2</c:v>
                </c:pt>
                <c:pt idx="428">
                  <c:v>5.2371560136093356E-2</c:v>
                </c:pt>
                <c:pt idx="429">
                  <c:v>4.2192136551337973E-2</c:v>
                </c:pt>
                <c:pt idx="430">
                  <c:v>4.5405907981306115E-2</c:v>
                </c:pt>
                <c:pt idx="431">
                  <c:v>5.0957316505058858E-2</c:v>
                </c:pt>
                <c:pt idx="432">
                  <c:v>5.8085154718487686E-2</c:v>
                </c:pt>
                <c:pt idx="433">
                  <c:v>6.6772623044041454E-2</c:v>
                </c:pt>
                <c:pt idx="434">
                  <c:v>5.866854652362434E-2</c:v>
                </c:pt>
                <c:pt idx="435">
                  <c:v>5.86658766337146E-2</c:v>
                </c:pt>
                <c:pt idx="436">
                  <c:v>5.2611041986195553E-2</c:v>
                </c:pt>
                <c:pt idx="437">
                  <c:v>4.5645310420200098E-2</c:v>
                </c:pt>
                <c:pt idx="438">
                  <c:v>5.2710191137445545E-2</c:v>
                </c:pt>
                <c:pt idx="439">
                  <c:v>5.5586115795147245E-2</c:v>
                </c:pt>
                <c:pt idx="440">
                  <c:v>5.8871886152145517E-2</c:v>
                </c:pt>
                <c:pt idx="441">
                  <c:v>6.2835791112080791E-2</c:v>
                </c:pt>
                <c:pt idx="442">
                  <c:v>6.3505537207542692E-2</c:v>
                </c:pt>
                <c:pt idx="443">
                  <c:v>6.7162866498664375E-2</c:v>
                </c:pt>
                <c:pt idx="444">
                  <c:v>6.5009776508769226E-2</c:v>
                </c:pt>
                <c:pt idx="445">
                  <c:v>7.1423612987254664E-2</c:v>
                </c:pt>
                <c:pt idx="446">
                  <c:v>7.919401435574544E-2</c:v>
                </c:pt>
                <c:pt idx="447">
                  <c:v>8.7721248442242369E-2</c:v>
                </c:pt>
                <c:pt idx="448">
                  <c:v>8.7334508625910495E-2</c:v>
                </c:pt>
                <c:pt idx="449">
                  <c:v>8.1039945807023075E-2</c:v>
                </c:pt>
                <c:pt idx="450">
                  <c:v>8.3970574874873166E-2</c:v>
                </c:pt>
                <c:pt idx="451">
                  <c:v>8.2059381314156757E-2</c:v>
                </c:pt>
                <c:pt idx="452">
                  <c:v>8.8585867302063623E-2</c:v>
                </c:pt>
                <c:pt idx="453">
                  <c:v>9.4681538562306627E-2</c:v>
                </c:pt>
                <c:pt idx="454">
                  <c:v>8.9991609851265794E-2</c:v>
                </c:pt>
                <c:pt idx="455">
                  <c:v>8.4723039679066692E-2</c:v>
                </c:pt>
                <c:pt idx="456">
                  <c:v>7.1562126646463053E-2</c:v>
                </c:pt>
                <c:pt idx="457">
                  <c:v>6.7983362889857818E-2</c:v>
                </c:pt>
                <c:pt idx="458">
                  <c:v>6.6360692286237588E-2</c:v>
                </c:pt>
                <c:pt idx="459">
                  <c:v>6.8452685787085979E-2</c:v>
                </c:pt>
                <c:pt idx="460">
                  <c:v>6.7060724579129871E-2</c:v>
                </c:pt>
                <c:pt idx="461">
                  <c:v>6.2224234240701143E-2</c:v>
                </c:pt>
                <c:pt idx="462">
                  <c:v>5.638501815865947E-2</c:v>
                </c:pt>
                <c:pt idx="463">
                  <c:v>4.4889692447596982E-2</c:v>
                </c:pt>
                <c:pt idx="464">
                  <c:v>5.5151330935339034E-2</c:v>
                </c:pt>
                <c:pt idx="465">
                  <c:v>4.6333621682254203E-2</c:v>
                </c:pt>
                <c:pt idx="466">
                  <c:v>3.6297867435993357E-2</c:v>
                </c:pt>
                <c:pt idx="467">
                  <c:v>4.2913776155640723E-2</c:v>
                </c:pt>
                <c:pt idx="468">
                  <c:v>3.9581109714036694E-2</c:v>
                </c:pt>
                <c:pt idx="469">
                  <c:v>4.925159550539368E-2</c:v>
                </c:pt>
                <c:pt idx="470">
                  <c:v>5.6981545768399207E-2</c:v>
                </c:pt>
                <c:pt idx="471">
                  <c:v>5.378605113580829E-2</c:v>
                </c:pt>
                <c:pt idx="472">
                  <c:v>4.8814864066788942E-2</c:v>
                </c:pt>
                <c:pt idx="473">
                  <c:v>3.8598492434888235E-2</c:v>
                </c:pt>
                <c:pt idx="474">
                  <c:v>3.5559757263089846E-2</c:v>
                </c:pt>
                <c:pt idx="475">
                  <c:v>3.3636737331938497E-2</c:v>
                </c:pt>
                <c:pt idx="476">
                  <c:v>3.6301147521544876E-2</c:v>
                </c:pt>
                <c:pt idx="477">
                  <c:v>4.6618252121794601E-2</c:v>
                </c:pt>
                <c:pt idx="478">
                  <c:v>4.0663412955372853E-2</c:v>
                </c:pt>
                <c:pt idx="479">
                  <c:v>3.8842848191492474E-2</c:v>
                </c:pt>
                <c:pt idx="480">
                  <c:v>3.4510342220781844E-2</c:v>
                </c:pt>
                <c:pt idx="481">
                  <c:v>2.4879243695772837E-2</c:v>
                </c:pt>
                <c:pt idx="482">
                  <c:v>2.396296777427977E-2</c:v>
                </c:pt>
                <c:pt idx="483">
                  <c:v>1.9982133126210382E-2</c:v>
                </c:pt>
                <c:pt idx="484">
                  <c:v>1.7007921063528053E-2</c:v>
                </c:pt>
                <c:pt idx="485">
                  <c:v>1.77843397574774E-2</c:v>
                </c:pt>
                <c:pt idx="486">
                  <c:v>3.1144718010807142E-2</c:v>
                </c:pt>
                <c:pt idx="487">
                  <c:v>4.1095314306604305E-2</c:v>
                </c:pt>
                <c:pt idx="488">
                  <c:v>4.4852346404964626E-2</c:v>
                </c:pt>
                <c:pt idx="489">
                  <c:v>5.4094806810924087E-2</c:v>
                </c:pt>
                <c:pt idx="490">
                  <c:v>4.900183338369999E-2</c:v>
                </c:pt>
                <c:pt idx="491">
                  <c:v>4.6500673874238778E-2</c:v>
                </c:pt>
                <c:pt idx="492">
                  <c:v>5.2561789432684684E-2</c:v>
                </c:pt>
                <c:pt idx="493">
                  <c:v>5.6490459374578091E-2</c:v>
                </c:pt>
                <c:pt idx="494">
                  <c:v>5.1551453873255194E-2</c:v>
                </c:pt>
                <c:pt idx="495">
                  <c:v>4.9779720708856702E-2</c:v>
                </c:pt>
                <c:pt idx="496">
                  <c:v>5.1887965150485646E-2</c:v>
                </c:pt>
                <c:pt idx="497">
                  <c:v>5.2862078604903814E-2</c:v>
                </c:pt>
                <c:pt idx="498">
                  <c:v>5.6649207466149154E-2</c:v>
                </c:pt>
                <c:pt idx="499">
                  <c:v>5.7267076665662567E-2</c:v>
                </c:pt>
                <c:pt idx="500">
                  <c:v>5.287291188514822E-2</c:v>
                </c:pt>
                <c:pt idx="501">
                  <c:v>3.9865511174477876E-2</c:v>
                </c:pt>
                <c:pt idx="502">
                  <c:v>4.146254193565839E-2</c:v>
                </c:pt>
                <c:pt idx="503">
                  <c:v>4.9577554644097924E-2</c:v>
                </c:pt>
                <c:pt idx="504">
                  <c:v>4.7529473006796302E-2</c:v>
                </c:pt>
                <c:pt idx="505">
                  <c:v>4.5144571792486383E-2</c:v>
                </c:pt>
                <c:pt idx="506">
                  <c:v>4.2039336238360217E-2</c:v>
                </c:pt>
                <c:pt idx="507">
                  <c:v>2.8419756780868881E-2</c:v>
                </c:pt>
                <c:pt idx="508">
                  <c:v>2.7765584877767702E-2</c:v>
                </c:pt>
                <c:pt idx="509">
                  <c:v>3.2012799810937E-2</c:v>
                </c:pt>
                <c:pt idx="510">
                  <c:v>2.6977668049996961E-2</c:v>
                </c:pt>
                <c:pt idx="511">
                  <c:v>3.0507514160870434E-2</c:v>
                </c:pt>
                <c:pt idx="512">
                  <c:v>2.4730717022809344E-2</c:v>
                </c:pt>
                <c:pt idx="513">
                  <c:v>2.4098818761064018E-2</c:v>
                </c:pt>
                <c:pt idx="514">
                  <c:v>2.4630510523440001E-2</c:v>
                </c:pt>
                <c:pt idx="515">
                  <c:v>2.1894816612743388E-2</c:v>
                </c:pt>
                <c:pt idx="516">
                  <c:v>2.7226441123417374E-2</c:v>
                </c:pt>
                <c:pt idx="517">
                  <c:v>2.469971992371826E-2</c:v>
                </c:pt>
                <c:pt idx="518">
                  <c:v>2.1316861345896099E-2</c:v>
                </c:pt>
                <c:pt idx="519">
                  <c:v>2.4914208057296289E-2</c:v>
                </c:pt>
                <c:pt idx="520">
                  <c:v>2.7261606857494795E-2</c:v>
                </c:pt>
                <c:pt idx="521">
                  <c:v>3.0121748420457811E-2</c:v>
                </c:pt>
                <c:pt idx="522">
                  <c:v>3.2598730773819626E-2</c:v>
                </c:pt>
                <c:pt idx="523">
                  <c:v>3.6478000245412548E-2</c:v>
                </c:pt>
                <c:pt idx="524">
                  <c:v>4.1709354442581739E-2</c:v>
                </c:pt>
                <c:pt idx="525">
                  <c:v>4.5326560736084986E-2</c:v>
                </c:pt>
                <c:pt idx="526">
                  <c:v>5.2196670704268734E-2</c:v>
                </c:pt>
                <c:pt idx="527">
                  <c:v>5.1924415319483865E-2</c:v>
                </c:pt>
                <c:pt idx="528">
                  <c:v>4.8662559777109614E-2</c:v>
                </c:pt>
                <c:pt idx="529">
                  <c:v>4.581531554713017E-2</c:v>
                </c:pt>
                <c:pt idx="530">
                  <c:v>4.7873670989789473E-2</c:v>
                </c:pt>
                <c:pt idx="531">
                  <c:v>4.3837408877501691E-2</c:v>
                </c:pt>
                <c:pt idx="532">
                  <c:v>4.0166412083492059E-2</c:v>
                </c:pt>
                <c:pt idx="533">
                  <c:v>3.3755359006390893E-2</c:v>
                </c:pt>
                <c:pt idx="534">
                  <c:v>3.3948307897671934E-2</c:v>
                </c:pt>
                <c:pt idx="535">
                  <c:v>3.5367354434932219E-2</c:v>
                </c:pt>
                <c:pt idx="536">
                  <c:v>3.3900476039557835E-2</c:v>
                </c:pt>
                <c:pt idx="537">
                  <c:v>3.4635359974214359E-2</c:v>
                </c:pt>
                <c:pt idx="538">
                  <c:v>2.4411045317890762E-2</c:v>
                </c:pt>
                <c:pt idx="539">
                  <c:v>2.2461885341881708E-2</c:v>
                </c:pt>
                <c:pt idx="540">
                  <c:v>2.3024988726795807E-2</c:v>
                </c:pt>
                <c:pt idx="541">
                  <c:v>2.6371846880487576E-2</c:v>
                </c:pt>
                <c:pt idx="542">
                  <c:v>2.8103066406858109E-2</c:v>
                </c:pt>
                <c:pt idx="543">
                  <c:v>3.646440396464197E-2</c:v>
                </c:pt>
                <c:pt idx="544">
                  <c:v>3.866450415450054E-2</c:v>
                </c:pt>
                <c:pt idx="545">
                  <c:v>4.7262450787139643E-2</c:v>
                </c:pt>
                <c:pt idx="546">
                  <c:v>5.0595724176391216E-2</c:v>
                </c:pt>
                <c:pt idx="547">
                  <c:v>4.0303932391826051E-2</c:v>
                </c:pt>
                <c:pt idx="548">
                  <c:v>3.5428190661217059E-2</c:v>
                </c:pt>
                <c:pt idx="549">
                  <c:v>2.9759952813533299E-2</c:v>
                </c:pt>
                <c:pt idx="550">
                  <c:v>2.7218223186509915E-2</c:v>
                </c:pt>
                <c:pt idx="551">
                  <c:v>2.5857473027065231E-2</c:v>
                </c:pt>
                <c:pt idx="552">
                  <c:v>2.8153189222110128E-2</c:v>
                </c:pt>
                <c:pt idx="553">
                  <c:v>2.4847637130216677E-2</c:v>
                </c:pt>
                <c:pt idx="554">
                  <c:v>2.734245828860777E-2</c:v>
                </c:pt>
                <c:pt idx="555">
                  <c:v>2.6693859552889714E-2</c:v>
                </c:pt>
                <c:pt idx="556">
                  <c:v>2.7086692107582265E-2</c:v>
                </c:pt>
                <c:pt idx="557">
                  <c:v>2.5163614237259352E-2</c:v>
                </c:pt>
                <c:pt idx="558">
                  <c:v>2.4701792233642269E-2</c:v>
                </c:pt>
                <c:pt idx="559">
                  <c:v>2.4263758193444541E-2</c:v>
                </c:pt>
                <c:pt idx="560">
                  <c:v>2.0103750457567848E-2</c:v>
                </c:pt>
                <c:pt idx="561">
                  <c:v>1.8682504130242358E-2</c:v>
                </c:pt>
                <c:pt idx="562">
                  <c:v>1.734742941505588E-2</c:v>
                </c:pt>
                <c:pt idx="563">
                  <c:v>2.1231749478237534E-2</c:v>
                </c:pt>
                <c:pt idx="564">
                  <c:v>2.543208743445835E-2</c:v>
                </c:pt>
                <c:pt idx="565">
                  <c:v>2.7184928847094843E-2</c:v>
                </c:pt>
                <c:pt idx="566">
                  <c:v>2.4589775586682759E-2</c:v>
                </c:pt>
                <c:pt idx="567">
                  <c:v>2.3374334449227496E-2</c:v>
                </c:pt>
                <c:pt idx="568">
                  <c:v>2.0139537907593194E-2</c:v>
                </c:pt>
                <c:pt idx="569">
                  <c:v>2.0841687966633389E-2</c:v>
                </c:pt>
                <c:pt idx="570">
                  <c:v>1.773628556440553E-2</c:v>
                </c:pt>
                <c:pt idx="571">
                  <c:v>1.9061715134363579E-2</c:v>
                </c:pt>
                <c:pt idx="572">
                  <c:v>1.8689417985007086E-2</c:v>
                </c:pt>
                <c:pt idx="573">
                  <c:v>1.851313292563191E-2</c:v>
                </c:pt>
                <c:pt idx="574">
                  <c:v>2.4674609039622715E-2</c:v>
                </c:pt>
                <c:pt idx="575">
                  <c:v>2.0885002045088859E-2</c:v>
                </c:pt>
                <c:pt idx="576">
                  <c:v>2.2707843492832003E-2</c:v>
                </c:pt>
                <c:pt idx="577">
                  <c:v>2.3900460433052117E-2</c:v>
                </c:pt>
                <c:pt idx="578">
                  <c:v>2.1415471066743588E-2</c:v>
                </c:pt>
                <c:pt idx="579">
                  <c:v>2.3904440417613911E-2</c:v>
                </c:pt>
                <c:pt idx="580">
                  <c:v>2.6302469019437683E-2</c:v>
                </c:pt>
                <c:pt idx="581">
                  <c:v>2.2366412886559064E-2</c:v>
                </c:pt>
                <c:pt idx="582">
                  <c:v>2.4488972825955149E-2</c:v>
                </c:pt>
                <c:pt idx="583">
                  <c:v>2.5106015347295483E-2</c:v>
                </c:pt>
                <c:pt idx="584">
                  <c:v>1.8822815145035192E-2</c:v>
                </c:pt>
                <c:pt idx="585">
                  <c:v>2.1064880516614863E-2</c:v>
                </c:pt>
                <c:pt idx="586">
                  <c:v>1.5424860150846207E-2</c:v>
                </c:pt>
                <c:pt idx="587">
                  <c:v>9.8866224963718771E-3</c:v>
                </c:pt>
                <c:pt idx="588">
                  <c:v>9.7221340113259752E-3</c:v>
                </c:pt>
                <c:pt idx="589">
                  <c:v>7.7054202484062011E-3</c:v>
                </c:pt>
                <c:pt idx="590">
                  <c:v>1.0771122689823774E-2</c:v>
                </c:pt>
                <c:pt idx="591">
                  <c:v>1.3615593652904281E-2</c:v>
                </c:pt>
                <c:pt idx="592">
                  <c:v>1.3419966775152448E-2</c:v>
                </c:pt>
                <c:pt idx="593">
                  <c:v>1.4727008027466817E-2</c:v>
                </c:pt>
                <c:pt idx="594">
                  <c:v>1.5773054757875285E-2</c:v>
                </c:pt>
                <c:pt idx="595">
                  <c:v>1.4537035334209051E-2</c:v>
                </c:pt>
                <c:pt idx="596">
                  <c:v>1.5145917016395017E-2</c:v>
                </c:pt>
                <c:pt idx="597">
                  <c:v>1.4890934239636035E-2</c:v>
                </c:pt>
                <c:pt idx="598">
                  <c:v>1.2365474419962106E-2</c:v>
                </c:pt>
                <c:pt idx="599">
                  <c:v>1.222356302424089E-2</c:v>
                </c:pt>
                <c:pt idx="600">
                  <c:v>1.2150572673972309E-2</c:v>
                </c:pt>
                <c:pt idx="601">
                  <c:v>9.518650057707757E-3</c:v>
                </c:pt>
                <c:pt idx="602">
                  <c:v>1.1749858555676083E-2</c:v>
                </c:pt>
                <c:pt idx="603">
                  <c:v>1.2359700395486952E-2</c:v>
                </c:pt>
                <c:pt idx="604">
                  <c:v>1.2858212858046466E-2</c:v>
                </c:pt>
                <c:pt idx="605">
                  <c:v>1.2685961747174021E-2</c:v>
                </c:pt>
                <c:pt idx="606">
                  <c:v>1.5929174791430037E-2</c:v>
                </c:pt>
                <c:pt idx="607">
                  <c:v>2.0523277944287849E-2</c:v>
                </c:pt>
                <c:pt idx="608">
                  <c:v>2.3810145303392205E-2</c:v>
                </c:pt>
                <c:pt idx="609">
                  <c:v>2.4004197396505833E-2</c:v>
                </c:pt>
                <c:pt idx="610">
                  <c:v>2.2216769262886439E-2</c:v>
                </c:pt>
                <c:pt idx="611">
                  <c:v>2.2053137217509754E-2</c:v>
                </c:pt>
                <c:pt idx="612">
                  <c:v>3.5913937207035278E-2</c:v>
                </c:pt>
                <c:pt idx="613">
                  <c:v>3.7415386959721388E-2</c:v>
                </c:pt>
                <c:pt idx="614">
                  <c:v>3.9661371936469507E-2</c:v>
                </c:pt>
                <c:pt idx="615">
                  <c:v>3.7780061304927441E-2</c:v>
                </c:pt>
                <c:pt idx="616">
                  <c:v>2.2929527680418997E-2</c:v>
                </c:pt>
                <c:pt idx="617">
                  <c:v>2.7910736010940677E-2</c:v>
                </c:pt>
                <c:pt idx="618">
                  <c:v>2.1178451911845975E-2</c:v>
                </c:pt>
                <c:pt idx="619">
                  <c:v>2.4141762454148147E-2</c:v>
                </c:pt>
                <c:pt idx="620">
                  <c:v>2.8734466544977726E-2</c:v>
                </c:pt>
                <c:pt idx="621">
                  <c:v>3.6656157953850493E-2</c:v>
                </c:pt>
                <c:pt idx="622">
                  <c:v>4.0272136966803852E-2</c:v>
                </c:pt>
                <c:pt idx="623">
                  <c:v>4.0925707457853545E-2</c:v>
                </c:pt>
                <c:pt idx="624">
                  <c:v>3.8878555634490969E-2</c:v>
                </c:pt>
                <c:pt idx="625">
                  <c:v>3.6333570894125498E-2</c:v>
                </c:pt>
                <c:pt idx="626">
                  <c:v>5.2290455341709174E-2</c:v>
                </c:pt>
                <c:pt idx="627">
                  <c:v>5.4836178423159347E-2</c:v>
                </c:pt>
                <c:pt idx="628">
                  <c:v>6.6670650520493591E-2</c:v>
                </c:pt>
                <c:pt idx="629">
                  <c:v>6.1565377405124251E-2</c:v>
                </c:pt>
                <c:pt idx="630">
                  <c:v>4.8195876911115369E-2</c:v>
                </c:pt>
                <c:pt idx="631">
                  <c:v>4.7143317824532661E-2</c:v>
                </c:pt>
                <c:pt idx="632">
                  <c:v>3.6673548656357968E-2</c:v>
                </c:pt>
                <c:pt idx="633">
                  <c:v>4.3422782640140004E-2</c:v>
                </c:pt>
                <c:pt idx="634">
                  <c:v>5.4995507558850444E-2</c:v>
                </c:pt>
                <c:pt idx="635">
                  <c:v>5.5808973365228887E-2</c:v>
                </c:pt>
                <c:pt idx="636">
                  <c:v>6.0898444951149398E-2</c:v>
                </c:pt>
                <c:pt idx="637">
                  <c:v>5.1988762455632241E-2</c:v>
                </c:pt>
                <c:pt idx="638">
                  <c:v>4.2360203873725098E-2</c:v>
                </c:pt>
                <c:pt idx="639">
                  <c:v>4.1639352184460694E-2</c:v>
                </c:pt>
                <c:pt idx="640">
                  <c:v>4.6114458798465305E-2</c:v>
                </c:pt>
                <c:pt idx="641">
                  <c:v>5.87831489593095E-2</c:v>
                </c:pt>
                <c:pt idx="642">
                  <c:v>6.2947554484627591E-2</c:v>
                </c:pt>
                <c:pt idx="643">
                  <c:v>6.5596042214362729E-2</c:v>
                </c:pt>
                <c:pt idx="644">
                  <c:v>5.7091540608495292E-2</c:v>
                </c:pt>
                <c:pt idx="645">
                  <c:v>5.3699689425858052E-2</c:v>
                </c:pt>
                <c:pt idx="646">
                  <c:v>5.5896089838412821E-2</c:v>
                </c:pt>
                <c:pt idx="647">
                  <c:v>4.6688377996294946E-2</c:v>
                </c:pt>
                <c:pt idx="648">
                  <c:v>4.4861392347712345E-2</c:v>
                </c:pt>
                <c:pt idx="649">
                  <c:v>4.3906482461615978E-2</c:v>
                </c:pt>
                <c:pt idx="650">
                  <c:v>4.4652831390336475E-2</c:v>
                </c:pt>
                <c:pt idx="651">
                  <c:v>5.7525353163726117E-2</c:v>
                </c:pt>
                <c:pt idx="652">
                  <c:v>5.7656581906620805E-2</c:v>
                </c:pt>
                <c:pt idx="653">
                  <c:v>5.8926076611025016E-2</c:v>
                </c:pt>
                <c:pt idx="654">
                  <c:v>5.2428909472674437E-2</c:v>
                </c:pt>
                <c:pt idx="655">
                  <c:v>4.898102949539343E-2</c:v>
                </c:pt>
                <c:pt idx="656">
                  <c:v>6.180089157294328E-2</c:v>
                </c:pt>
                <c:pt idx="657">
                  <c:v>6.9215224463096997E-2</c:v>
                </c:pt>
                <c:pt idx="658">
                  <c:v>8.1032849783285774E-2</c:v>
                </c:pt>
                <c:pt idx="659">
                  <c:v>7.7997380251119297E-2</c:v>
                </c:pt>
                <c:pt idx="660">
                  <c:v>7.0857163623768787E-2</c:v>
                </c:pt>
                <c:pt idx="661">
                  <c:v>6.5879932900394594E-2</c:v>
                </c:pt>
                <c:pt idx="662">
                  <c:v>5.5076965116488324E-2</c:v>
                </c:pt>
                <c:pt idx="663">
                  <c:v>5.7551093341954053E-2</c:v>
                </c:pt>
                <c:pt idx="664">
                  <c:v>5.7541211116842461E-2</c:v>
                </c:pt>
                <c:pt idx="665">
                  <c:v>5.8361583641000601E-2</c:v>
                </c:pt>
                <c:pt idx="666">
                  <c:v>6.0465005045545576E-2</c:v>
                </c:pt>
                <c:pt idx="667">
                  <c:v>5.8723551286026E-2</c:v>
                </c:pt>
                <c:pt idx="668">
                  <c:v>5.065386327825723E-2</c:v>
                </c:pt>
                <c:pt idx="669">
                  <c:v>3.8367571119508781E-2</c:v>
                </c:pt>
                <c:pt idx="670">
                  <c:v>2.8148195341574228E-2</c:v>
                </c:pt>
                <c:pt idx="671">
                  <c:v>3.6891125892773297E-2</c:v>
                </c:pt>
                <c:pt idx="672">
                  <c:v>4.0952393844803342E-2</c:v>
                </c:pt>
                <c:pt idx="673">
                  <c:v>3.9772859560602718E-2</c:v>
                </c:pt>
                <c:pt idx="674">
                  <c:v>4.561204899820135E-2</c:v>
                </c:pt>
                <c:pt idx="675">
                  <c:v>2.7841509843909127E-2</c:v>
                </c:pt>
                <c:pt idx="676">
                  <c:v>3.2362815716382311E-2</c:v>
                </c:pt>
                <c:pt idx="677">
                  <c:v>3.7287627351813964E-2</c:v>
                </c:pt>
                <c:pt idx="678">
                  <c:v>4.094643758513844E-2</c:v>
                </c:pt>
                <c:pt idx="679">
                  <c:v>5.1363946991717868E-2</c:v>
                </c:pt>
                <c:pt idx="680">
                  <c:v>5.5505571261295794E-2</c:v>
                </c:pt>
                <c:pt idx="681">
                  <c:v>6.2217947794120744E-2</c:v>
                </c:pt>
                <c:pt idx="682">
                  <c:v>6.0886665440267509E-2</c:v>
                </c:pt>
                <c:pt idx="683">
                  <c:v>5.8316983757328682E-2</c:v>
                </c:pt>
                <c:pt idx="684">
                  <c:v>5.0963681524872878E-2</c:v>
                </c:pt>
                <c:pt idx="685">
                  <c:v>4.9076963321515996E-2</c:v>
                </c:pt>
                <c:pt idx="686">
                  <c:v>5.43210369343234E-2</c:v>
                </c:pt>
                <c:pt idx="687">
                  <c:v>4.8883979680357799E-2</c:v>
                </c:pt>
                <c:pt idx="688">
                  <c:v>4.7799895516926545E-2</c:v>
                </c:pt>
                <c:pt idx="689">
                  <c:v>3.5975112551311972E-2</c:v>
                </c:pt>
                <c:pt idx="690">
                  <c:v>2.9023815869681668E-2</c:v>
                </c:pt>
                <c:pt idx="691">
                  <c:v>3.05639921118603E-2</c:v>
                </c:pt>
                <c:pt idx="692">
                  <c:v>2.7476219465510033E-2</c:v>
                </c:pt>
                <c:pt idx="693">
                  <c:v>3.3701207312209193E-2</c:v>
                </c:pt>
                <c:pt idx="694">
                  <c:v>2.8637428714377553E-2</c:v>
                </c:pt>
                <c:pt idx="695">
                  <c:v>3.034898720443175E-2</c:v>
                </c:pt>
                <c:pt idx="696">
                  <c:v>3.4416296032577468E-2</c:v>
                </c:pt>
                <c:pt idx="697">
                  <c:v>3.3618090671105182E-2</c:v>
                </c:pt>
                <c:pt idx="698">
                  <c:v>4.1028603400031061E-2</c:v>
                </c:pt>
                <c:pt idx="699">
                  <c:v>4.5887110494244703E-2</c:v>
                </c:pt>
                <c:pt idx="700">
                  <c:v>6.1603022772766067E-2</c:v>
                </c:pt>
                <c:pt idx="701">
                  <c:v>6.4933090973876395E-2</c:v>
                </c:pt>
                <c:pt idx="702">
                  <c:v>6.3036916201378163E-2</c:v>
                </c:pt>
                <c:pt idx="703">
                  <c:v>6.0316599573983026E-2</c:v>
                </c:pt>
                <c:pt idx="704">
                  <c:v>3.8523981161382809E-2</c:v>
                </c:pt>
                <c:pt idx="705">
                  <c:v>2.9749954376773195E-2</c:v>
                </c:pt>
                <c:pt idx="706">
                  <c:v>3.1703642272834433E-2</c:v>
                </c:pt>
                <c:pt idx="707">
                  <c:v>2.6409380665116781E-2</c:v>
                </c:pt>
                <c:pt idx="708">
                  <c:v>2.8769805840935848E-2</c:v>
                </c:pt>
                <c:pt idx="709">
                  <c:v>3.0892472128146848E-2</c:v>
                </c:pt>
                <c:pt idx="710">
                  <c:v>2.5192573878282047E-2</c:v>
                </c:pt>
                <c:pt idx="711">
                  <c:v>2.7466972150347272E-2</c:v>
                </c:pt>
                <c:pt idx="712">
                  <c:v>2.5057136457962901E-2</c:v>
                </c:pt>
                <c:pt idx="713">
                  <c:v>2.094033821201224E-2</c:v>
                </c:pt>
                <c:pt idx="714">
                  <c:v>1.966080765319226E-2</c:v>
                </c:pt>
                <c:pt idx="715">
                  <c:v>2.1166444852857513E-2</c:v>
                </c:pt>
                <c:pt idx="716">
                  <c:v>3.1190474082152905E-2</c:v>
                </c:pt>
                <c:pt idx="717">
                  <c:v>3.2916152152988654E-2</c:v>
                </c:pt>
                <c:pt idx="718">
                  <c:v>3.7265615362041121E-2</c:v>
                </c:pt>
                <c:pt idx="719">
                  <c:v>3.6740568216016484E-2</c:v>
                </c:pt>
                <c:pt idx="720">
                  <c:v>3.5473845210395052E-2</c:v>
                </c:pt>
                <c:pt idx="721">
                  <c:v>3.9633031907052377E-2</c:v>
                </c:pt>
                <c:pt idx="722">
                  <c:v>3.8340576616824128E-2</c:v>
                </c:pt>
                <c:pt idx="723">
                  <c:v>3.9944033308391913E-2</c:v>
                </c:pt>
                <c:pt idx="724">
                  <c:v>4.1430709430803632E-2</c:v>
                </c:pt>
                <c:pt idx="725">
                  <c:v>4.2454742174179202E-2</c:v>
                </c:pt>
                <c:pt idx="726">
                  <c:v>4.0110078691724421E-2</c:v>
                </c:pt>
                <c:pt idx="727">
                  <c:v>3.3542069464567933E-2</c:v>
                </c:pt>
                <c:pt idx="728">
                  <c:v>2.400923767445572E-2</c:v>
                </c:pt>
                <c:pt idx="729">
                  <c:v>2.4332326635180444E-2</c:v>
                </c:pt>
                <c:pt idx="730">
                  <c:v>3.0383180798928738E-2</c:v>
                </c:pt>
                <c:pt idx="731">
                  <c:v>3.4359416072669145E-2</c:v>
                </c:pt>
                <c:pt idx="732">
                  <c:v>3.7102850685307769E-2</c:v>
                </c:pt>
                <c:pt idx="733">
                  <c:v>3.3081468564885974E-2</c:v>
                </c:pt>
                <c:pt idx="734">
                  <c:v>2.6235611585507718E-2</c:v>
                </c:pt>
                <c:pt idx="735">
                  <c:v>2.8881270801465964E-2</c:v>
                </c:pt>
                <c:pt idx="736">
                  <c:v>2.8115370193566531E-2</c:v>
                </c:pt>
                <c:pt idx="737">
                  <c:v>2.999247083437085E-2</c:v>
                </c:pt>
                <c:pt idx="738">
                  <c:v>3.3377999197606478E-2</c:v>
                </c:pt>
                <c:pt idx="739">
                  <c:v>2.8985677772890742E-2</c:v>
                </c:pt>
                <c:pt idx="740">
                  <c:v>2.792823815442257E-2</c:v>
                </c:pt>
                <c:pt idx="741">
                  <c:v>2.6143892348576139E-2</c:v>
                </c:pt>
                <c:pt idx="742">
                  <c:v>2.0363189174340345E-2</c:v>
                </c:pt>
                <c:pt idx="743">
                  <c:v>2.0699211216430348E-2</c:v>
                </c:pt>
                <c:pt idx="744">
                  <c:v>2.8869520206609229E-2</c:v>
                </c:pt>
                <c:pt idx="745">
                  <c:v>2.9550682437276519E-2</c:v>
                </c:pt>
                <c:pt idx="746">
                  <c:v>3.207087586039542E-2</c:v>
                </c:pt>
                <c:pt idx="747">
                  <c:v>3.7714001746186214E-2</c:v>
                </c:pt>
                <c:pt idx="748">
                  <c:v>2.5665847948788935E-2</c:v>
                </c:pt>
                <c:pt idx="749">
                  <c:v>2.4537820592941285E-2</c:v>
                </c:pt>
                <c:pt idx="750">
                  <c:v>2.4353640943564198E-2</c:v>
                </c:pt>
                <c:pt idx="751">
                  <c:v>1.9912616886090112E-2</c:v>
                </c:pt>
                <c:pt idx="752">
                  <c:v>1.8196285951390705E-2</c:v>
                </c:pt>
                <c:pt idx="753">
                  <c:v>2.2383684351596888E-2</c:v>
                </c:pt>
                <c:pt idx="754">
                  <c:v>2.0754406432581175E-2</c:v>
                </c:pt>
                <c:pt idx="755">
                  <c:v>2.1172009296883395E-2</c:v>
                </c:pt>
                <c:pt idx="756">
                  <c:v>3.0612929157164744E-2</c:v>
                </c:pt>
                <c:pt idx="757">
                  <c:v>2.6232267690380014E-2</c:v>
                </c:pt>
                <c:pt idx="758">
                  <c:v>2.7943276133366494E-2</c:v>
                </c:pt>
                <c:pt idx="759">
                  <c:v>2.2661719072495676E-2</c:v>
                </c:pt>
                <c:pt idx="760">
                  <c:v>1.5729005256785618E-2</c:v>
                </c:pt>
                <c:pt idx="761">
                  <c:v>1.5530166210185716E-2</c:v>
                </c:pt>
                <c:pt idx="762">
                  <c:v>1.665752910423958E-2</c:v>
                </c:pt>
                <c:pt idx="763">
                  <c:v>1.8825074382737974E-2</c:v>
                </c:pt>
                <c:pt idx="764">
                  <c:v>2.3549380830728044E-2</c:v>
                </c:pt>
                <c:pt idx="765">
                  <c:v>2.3862379411817465E-2</c:v>
                </c:pt>
                <c:pt idx="766">
                  <c:v>2.3924238408519878E-2</c:v>
                </c:pt>
                <c:pt idx="767">
                  <c:v>2.3614461371568366E-2</c:v>
                </c:pt>
                <c:pt idx="768">
                  <c:v>1.8960976553830323E-2</c:v>
                </c:pt>
                <c:pt idx="769">
                  <c:v>1.9533162337253704E-2</c:v>
                </c:pt>
                <c:pt idx="770">
                  <c:v>2.2212757776748832E-2</c:v>
                </c:pt>
                <c:pt idx="771">
                  <c:v>2.3779261033135223E-2</c:v>
                </c:pt>
                <c:pt idx="772">
                  <c:v>2.4495052402906121E-2</c:v>
                </c:pt>
                <c:pt idx="773">
                  <c:v>2.7363088169992701E-2</c:v>
                </c:pt>
                <c:pt idx="774">
                  <c:v>2.5081334393499521E-2</c:v>
                </c:pt>
                <c:pt idx="775">
                  <c:v>2.5681884187823231E-2</c:v>
                </c:pt>
                <c:pt idx="776">
                  <c:v>3.0457156005710855E-2</c:v>
                </c:pt>
                <c:pt idx="777">
                  <c:v>2.9488213188558932E-2</c:v>
                </c:pt>
                <c:pt idx="778">
                  <c:v>2.6953287007854747E-2</c:v>
                </c:pt>
                <c:pt idx="779">
                  <c:v>2.2958985807349942E-2</c:v>
                </c:pt>
                <c:pt idx="780">
                  <c:v>1.5298811223026966E-2</c:v>
                </c:pt>
                <c:pt idx="781">
                  <c:v>1.3925848315724031E-2</c:v>
                </c:pt>
                <c:pt idx="782">
                  <c:v>1.3150833094373799E-2</c:v>
                </c:pt>
                <c:pt idx="783">
                  <c:v>1.7648115698991461E-2</c:v>
                </c:pt>
                <c:pt idx="784">
                  <c:v>2.0308481512977788E-2</c:v>
                </c:pt>
                <c:pt idx="785">
                  <c:v>2.4255371480727636E-2</c:v>
                </c:pt>
                <c:pt idx="786">
                  <c:v>2.5035465533334703E-2</c:v>
                </c:pt>
                <c:pt idx="787">
                  <c:v>2.5025192227204996E-2</c:v>
                </c:pt>
                <c:pt idx="788">
                  <c:v>2.8520589456458932E-2</c:v>
                </c:pt>
                <c:pt idx="789">
                  <c:v>2.232091608224257E-2</c:v>
                </c:pt>
                <c:pt idx="790">
                  <c:v>2.2524291374179571E-2</c:v>
                </c:pt>
                <c:pt idx="791">
                  <c:v>2.2781354500055393E-2</c:v>
                </c:pt>
                <c:pt idx="792">
                  <c:v>1.8187606619039606E-2</c:v>
                </c:pt>
                <c:pt idx="793">
                  <c:v>1.8173238791453744E-2</c:v>
                </c:pt>
                <c:pt idx="794">
                  <c:v>1.9946870705992523E-2</c:v>
                </c:pt>
                <c:pt idx="795">
                  <c:v>1.7589318801371236E-2</c:v>
                </c:pt>
                <c:pt idx="796">
                  <c:v>2.1780790650769377E-2</c:v>
                </c:pt>
                <c:pt idx="797">
                  <c:v>2.5325324865994203E-2</c:v>
                </c:pt>
                <c:pt idx="798">
                  <c:v>2.7585422174138428E-2</c:v>
                </c:pt>
                <c:pt idx="799">
                  <c:v>2.5903497927954301E-2</c:v>
                </c:pt>
                <c:pt idx="800">
                  <c:v>2.2990099395386807E-2</c:v>
                </c:pt>
                <c:pt idx="801">
                  <c:v>2.9269047904327154E-2</c:v>
                </c:pt>
                <c:pt idx="802">
                  <c:v>2.6447401479693246E-2</c:v>
                </c:pt>
                <c:pt idx="803">
                  <c:v>3.7289550563800594E-2</c:v>
                </c:pt>
                <c:pt idx="804">
                  <c:v>3.7562745779212321E-2</c:v>
                </c:pt>
                <c:pt idx="805">
                  <c:v>3.1247735714326243E-2</c:v>
                </c:pt>
                <c:pt idx="806">
                  <c:v>3.0406486955116961E-2</c:v>
                </c:pt>
                <c:pt idx="807">
                  <c:v>1.8993784366752923E-2</c:v>
                </c:pt>
                <c:pt idx="808">
                  <c:v>2.0049704529990633E-2</c:v>
                </c:pt>
                <c:pt idx="809">
                  <c:v>1.7131374392123516E-2</c:v>
                </c:pt>
                <c:pt idx="810">
                  <c:v>1.6336248612011713E-2</c:v>
                </c:pt>
                <c:pt idx="811">
                  <c:v>2.2462170475115215E-2</c:v>
                </c:pt>
                <c:pt idx="812">
                  <c:v>1.987793359316738E-2</c:v>
                </c:pt>
                <c:pt idx="813">
                  <c:v>2.2649204334929927E-2</c:v>
                </c:pt>
                <c:pt idx="814">
                  <c:v>2.6400517206095965E-2</c:v>
                </c:pt>
                <c:pt idx="815">
                  <c:v>2.9039192476653597E-2</c:v>
                </c:pt>
                <c:pt idx="816">
                  <c:v>3.1876531530390009E-2</c:v>
                </c:pt>
                <c:pt idx="817">
                  <c:v>3.3665668401312923E-2</c:v>
                </c:pt>
                <c:pt idx="818">
                  <c:v>2.8674506577658722E-2</c:v>
                </c:pt>
                <c:pt idx="819">
                  <c:v>2.6675017953773715E-2</c:v>
                </c:pt>
                <c:pt idx="820">
                  <c:v>2.8747947593309106E-2</c:v>
                </c:pt>
                <c:pt idx="821">
                  <c:v>2.6523775230545239E-2</c:v>
                </c:pt>
                <c:pt idx="822">
                  <c:v>3.1396081700060155E-2</c:v>
                </c:pt>
                <c:pt idx="823">
                  <c:v>3.1630376004313045E-2</c:v>
                </c:pt>
                <c:pt idx="824">
                  <c:v>2.9497295216244206E-2</c:v>
                </c:pt>
                <c:pt idx="825">
                  <c:v>3.7989365357775882E-2</c:v>
                </c:pt>
                <c:pt idx="826">
                  <c:v>3.7677613399015444E-2</c:v>
                </c:pt>
                <c:pt idx="827">
                  <c:v>3.6562394761078566E-2</c:v>
                </c:pt>
                <c:pt idx="828">
                  <c:v>3.8863722363575007E-2</c:v>
                </c:pt>
                <c:pt idx="829">
                  <c:v>3.7318809634203483E-2</c:v>
                </c:pt>
                <c:pt idx="830">
                  <c:v>4.00526024825716E-2</c:v>
                </c:pt>
                <c:pt idx="831">
                  <c:v>3.9836966821459444E-2</c:v>
                </c:pt>
                <c:pt idx="832">
                  <c:v>4.2316824225358145E-2</c:v>
                </c:pt>
                <c:pt idx="833">
                  <c:v>3.6801256095048314E-2</c:v>
                </c:pt>
                <c:pt idx="834">
                  <c:v>3.4000459845321414E-2</c:v>
                </c:pt>
                <c:pt idx="835">
                  <c:v>3.3017422437798927E-2</c:v>
                </c:pt>
                <c:pt idx="836">
                  <c:v>2.7735468816941534E-2</c:v>
                </c:pt>
                <c:pt idx="837">
                  <c:v>2.6573526024816815E-2</c:v>
                </c:pt>
                <c:pt idx="838">
                  <c:v>2.8269297341937928E-2</c:v>
                </c:pt>
                <c:pt idx="839">
                  <c:v>2.5831437348309217E-2</c:v>
                </c:pt>
                <c:pt idx="840">
                  <c:v>2.6134761079858897E-2</c:v>
                </c:pt>
                <c:pt idx="841">
                  <c:v>2.8546455295683573E-2</c:v>
                </c:pt>
                <c:pt idx="842">
                  <c:v>2.8697319517877368E-2</c:v>
                </c:pt>
                <c:pt idx="843">
                  <c:v>3.2704778967921913E-2</c:v>
                </c:pt>
                <c:pt idx="844">
                  <c:v>3.071074006325028E-2</c:v>
                </c:pt>
                <c:pt idx="845">
                  <c:v>2.6728695234542986E-2</c:v>
                </c:pt>
                <c:pt idx="846">
                  <c:v>1.8674356991815893E-2</c:v>
                </c:pt>
                <c:pt idx="847">
                  <c:v>1.0577606118322102E-2</c:v>
                </c:pt>
                <c:pt idx="848">
                  <c:v>1.0741887603542135E-2</c:v>
                </c:pt>
                <c:pt idx="849">
                  <c:v>1.1336576874863842E-2</c:v>
                </c:pt>
                <c:pt idx="850">
                  <c:v>1.5000070360237141E-2</c:v>
                </c:pt>
                <c:pt idx="851">
                  <c:v>1.7677365451752969E-2</c:v>
                </c:pt>
                <c:pt idx="852">
                  <c:v>1.6287284795395741E-2</c:v>
                </c:pt>
                <c:pt idx="853">
                  <c:v>1.4303120018415565E-2</c:v>
                </c:pt>
                <c:pt idx="854">
                  <c:v>1.5948993058926102E-2</c:v>
                </c:pt>
                <c:pt idx="855">
                  <c:v>1.5963436148637614E-2</c:v>
                </c:pt>
                <c:pt idx="856">
                  <c:v>1.9689953033639039E-2</c:v>
                </c:pt>
                <c:pt idx="857">
                  <c:v>1.842790642643212E-2</c:v>
                </c:pt>
                <c:pt idx="858">
                  <c:v>1.6997301354242798E-2</c:v>
                </c:pt>
                <c:pt idx="859">
                  <c:v>1.4907237461581334E-2</c:v>
                </c:pt>
                <c:pt idx="860">
                  <c:v>1.3275532299239085E-2</c:v>
                </c:pt>
                <c:pt idx="861">
                  <c:v>1.5550663343622427E-2</c:v>
                </c:pt>
                <c:pt idx="862">
                  <c:v>1.9520439950873054E-2</c:v>
                </c:pt>
                <c:pt idx="863">
                  <c:v>3.0193405558975997E-2</c:v>
                </c:pt>
                <c:pt idx="864">
                  <c:v>3.5090386271713694E-2</c:v>
                </c:pt>
                <c:pt idx="865">
                  <c:v>3.9274881888571117E-2</c:v>
                </c:pt>
                <c:pt idx="866">
                  <c:v>3.7974587942901282E-2</c:v>
                </c:pt>
                <c:pt idx="867">
                  <c:v>3.5653047521731693E-2</c:v>
                </c:pt>
                <c:pt idx="868">
                  <c:v>3.3717274254155688E-2</c:v>
                </c:pt>
                <c:pt idx="869">
                  <c:v>3.0790264347746329E-2</c:v>
                </c:pt>
                <c:pt idx="870">
                  <c:v>2.7587061274937243E-2</c:v>
                </c:pt>
                <c:pt idx="871">
                  <c:v>2.1901270139266786E-2</c:v>
                </c:pt>
                <c:pt idx="872">
                  <c:v>2.5316823587582575E-2</c:v>
                </c:pt>
                <c:pt idx="873">
                  <c:v>2.353617668421925E-2</c:v>
                </c:pt>
                <c:pt idx="874">
                  <c:v>2.0369441373321237E-2</c:v>
                </c:pt>
                <c:pt idx="875">
                  <c:v>2.0314556068504436E-2</c:v>
                </c:pt>
                <c:pt idx="876">
                  <c:v>1.368950675163063E-2</c:v>
                </c:pt>
                <c:pt idx="877">
                  <c:v>1.0524534842787035E-2</c:v>
                </c:pt>
                <c:pt idx="878">
                  <c:v>1.0304647931423522E-2</c:v>
                </c:pt>
                <c:pt idx="879">
                  <c:v>1.1067117793918148E-2</c:v>
                </c:pt>
                <c:pt idx="880">
                  <c:v>1.1403623843642836E-2</c:v>
                </c:pt>
                <c:pt idx="881">
                  <c:v>1.6209630657029718E-2</c:v>
                </c:pt>
                <c:pt idx="882">
                  <c:v>2.2437635653921949E-2</c:v>
                </c:pt>
                <c:pt idx="883">
                  <c:v>1.9116772287359834E-2</c:v>
                </c:pt>
                <c:pt idx="884">
                  <c:v>1.9721140634820646E-2</c:v>
                </c:pt>
                <c:pt idx="885">
                  <c:v>1.7619977453480411E-2</c:v>
                </c:pt>
                <c:pt idx="886">
                  <c:v>1.29639693075051E-2</c:v>
                </c:pt>
                <c:pt idx="887">
                  <c:v>1.3708569608790237E-2</c:v>
                </c:pt>
                <c:pt idx="888">
                  <c:v>1.288273518877079E-2</c:v>
                </c:pt>
                <c:pt idx="889">
                  <c:v>1.9750533112745473E-2</c:v>
                </c:pt>
                <c:pt idx="890">
                  <c:v>2.4712425413049278E-2</c:v>
                </c:pt>
                <c:pt idx="891">
                  <c:v>2.9252403698527638E-2</c:v>
                </c:pt>
                <c:pt idx="892">
                  <c:v>3.6335388641215993E-2</c:v>
                </c:pt>
                <c:pt idx="893">
                  <c:v>4.4398763786187727E-2</c:v>
                </c:pt>
                <c:pt idx="894">
                  <c:v>6.7483937668259913E-2</c:v>
                </c:pt>
                <c:pt idx="895">
                  <c:v>9.0509069341651802E-2</c:v>
                </c:pt>
                <c:pt idx="896">
                  <c:v>0.10708755726347399</c:v>
                </c:pt>
                <c:pt idx="897">
                  <c:v>0.11175585185780032</c:v>
                </c:pt>
                <c:pt idx="898">
                  <c:v>8.9750650876340571E-2</c:v>
                </c:pt>
                <c:pt idx="899">
                  <c:v>7.17775166745208E-2</c:v>
                </c:pt>
                <c:pt idx="900">
                  <c:v>5.6821876689916923E-2</c:v>
                </c:pt>
                <c:pt idx="901">
                  <c:v>4.7828965462477203E-2</c:v>
                </c:pt>
                <c:pt idx="902">
                  <c:v>5.1307133584529548E-2</c:v>
                </c:pt>
                <c:pt idx="903">
                  <c:v>5.1470971963995651E-2</c:v>
                </c:pt>
                <c:pt idx="904">
                  <c:v>4.6247360348030009E-2</c:v>
                </c:pt>
                <c:pt idx="905">
                  <c:v>4.0217530872750019E-2</c:v>
                </c:pt>
                <c:pt idx="906">
                  <c:v>3.9559651996399575E-2</c:v>
                </c:pt>
                <c:pt idx="907">
                  <c:v>3.7535277295079925E-2</c:v>
                </c:pt>
                <c:pt idx="908">
                  <c:v>3.9347050163412223E-2</c:v>
                </c:pt>
                <c:pt idx="909">
                  <c:v>4.2003178360560431E-2</c:v>
                </c:pt>
                <c:pt idx="910">
                  <c:v>3.506223561949133E-2</c:v>
                </c:pt>
                <c:pt idx="911">
                  <c:v>3.2116529065979921E-2</c:v>
                </c:pt>
                <c:pt idx="912">
                  <c:v>3.3006627182749174E-2</c:v>
                </c:pt>
                <c:pt idx="913">
                  <c:v>3.0520880505662817E-2</c:v>
                </c:pt>
                <c:pt idx="914">
                  <c:v>3.5926877386505719E-2</c:v>
                </c:pt>
                <c:pt idx="915">
                  <c:v>3.3443362066144969E-2</c:v>
                </c:pt>
                <c:pt idx="916">
                  <c:v>2.6999716638539326E-2</c:v>
                </c:pt>
                <c:pt idx="917">
                  <c:v>2.7989567649490059E-2</c:v>
                </c:pt>
                <c:pt idx="918">
                  <c:v>2.215049281088079E-2</c:v>
                </c:pt>
                <c:pt idx="919">
                  <c:v>2.1553787596301232E-2</c:v>
                </c:pt>
                <c:pt idx="920">
                  <c:v>2.8588789940449888E-2</c:v>
                </c:pt>
                <c:pt idx="921">
                  <c:v>2.2632257998032791E-2</c:v>
                </c:pt>
                <c:pt idx="922">
                  <c:v>2.7227793381807544E-2</c:v>
                </c:pt>
                <c:pt idx="923">
                  <c:v>3.5115519361899439E-2</c:v>
                </c:pt>
                <c:pt idx="924">
                  <c:v>3.9539015281633942E-2</c:v>
                </c:pt>
                <c:pt idx="925">
                  <c:v>3.807766545932384E-2</c:v>
                </c:pt>
                <c:pt idx="926">
                  <c:v>4.187373279950124E-2</c:v>
                </c:pt>
                <c:pt idx="927">
                  <c:v>3.4834071601896208E-2</c:v>
                </c:pt>
                <c:pt idx="928">
                  <c:v>2.7095992383437444E-2</c:v>
                </c:pt>
              </c:numCache>
            </c:numRef>
          </c:val>
        </c:ser>
        <c:ser>
          <c:idx val="3"/>
          <c:order val="5"/>
          <c:tx>
            <c:strRef>
              <c:f>'Finansiel stressindikator'!$E$7</c:f>
              <c:strCache>
                <c:ptCount val="1"/>
                <c:pt idx="0">
                  <c:v>Aktiemarkedet</c:v>
                </c:pt>
              </c:strCache>
            </c:strRef>
          </c:tx>
          <c:spPr>
            <a:solidFill>
              <a:schemeClr val="accent2">
                <a:lumMod val="20000"/>
                <a:lumOff val="80000"/>
              </a:schemeClr>
            </a:solidFill>
            <a:ln>
              <a:noFill/>
            </a:ln>
          </c:spP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stressindikator'!$E$8:$E$936</c:f>
              <c:numCache>
                <c:formatCode>0.000</c:formatCode>
                <c:ptCount val="929"/>
                <c:pt idx="0">
                  <c:v>0.1239949074335884</c:v>
                </c:pt>
                <c:pt idx="1">
                  <c:v>0.12837698634024947</c:v>
                </c:pt>
                <c:pt idx="2">
                  <c:v>0.13603645033669565</c:v>
                </c:pt>
                <c:pt idx="3">
                  <c:v>0.14532325393327761</c:v>
                </c:pt>
                <c:pt idx="4">
                  <c:v>0.14828569394013333</c:v>
                </c:pt>
                <c:pt idx="5">
                  <c:v>0.14812694578569466</c:v>
                </c:pt>
                <c:pt idx="6">
                  <c:v>0.13684467421239585</c:v>
                </c:pt>
                <c:pt idx="7">
                  <c:v>0.14285836670729593</c:v>
                </c:pt>
                <c:pt idx="8">
                  <c:v>0.1489435322746176</c:v>
                </c:pt>
                <c:pt idx="9">
                  <c:v>0.14420932098592346</c:v>
                </c:pt>
                <c:pt idx="10">
                  <c:v>0.15451184105710797</c:v>
                </c:pt>
                <c:pt idx="11">
                  <c:v>0.14591681819886199</c:v>
                </c:pt>
                <c:pt idx="12">
                  <c:v>0.1309927825698374</c:v>
                </c:pt>
                <c:pt idx="13">
                  <c:v>0.13036679862757689</c:v>
                </c:pt>
                <c:pt idx="14">
                  <c:v>0.11735509043991139</c:v>
                </c:pt>
                <c:pt idx="15">
                  <c:v>0.11893878797989345</c:v>
                </c:pt>
                <c:pt idx="16">
                  <c:v>0.11884930565321243</c:v>
                </c:pt>
                <c:pt idx="17">
                  <c:v>0.11745371757646771</c:v>
                </c:pt>
                <c:pt idx="18">
                  <c:v>0.11786773512273574</c:v>
                </c:pt>
                <c:pt idx="19">
                  <c:v>0.12119236405545818</c:v>
                </c:pt>
                <c:pt idx="20">
                  <c:v>0.11679845817947962</c:v>
                </c:pt>
                <c:pt idx="21">
                  <c:v>0.11410878841387007</c:v>
                </c:pt>
                <c:pt idx="22">
                  <c:v>0.11512581591100993</c:v>
                </c:pt>
                <c:pt idx="23">
                  <c:v>9.6550852350636457E-2</c:v>
                </c:pt>
                <c:pt idx="24">
                  <c:v>8.6307656790613668E-2</c:v>
                </c:pt>
                <c:pt idx="25">
                  <c:v>7.3291525497697671E-2</c:v>
                </c:pt>
                <c:pt idx="26">
                  <c:v>6.6598870079508654E-2</c:v>
                </c:pt>
                <c:pt idx="27">
                  <c:v>5.933711915579485E-2</c:v>
                </c:pt>
                <c:pt idx="28">
                  <c:v>6.818166823982455E-2</c:v>
                </c:pt>
                <c:pt idx="29">
                  <c:v>7.2881318508779963E-2</c:v>
                </c:pt>
                <c:pt idx="30">
                  <c:v>7.1982965653432235E-2</c:v>
                </c:pt>
                <c:pt idx="31">
                  <c:v>7.0535089905398529E-2</c:v>
                </c:pt>
                <c:pt idx="32">
                  <c:v>7.6108060550337767E-2</c:v>
                </c:pt>
                <c:pt idx="33">
                  <c:v>7.8454490564325616E-2</c:v>
                </c:pt>
                <c:pt idx="34">
                  <c:v>7.2487992788087402E-2</c:v>
                </c:pt>
                <c:pt idx="35">
                  <c:v>8.2865942799710698E-2</c:v>
                </c:pt>
                <c:pt idx="36">
                  <c:v>8.6647717880863923E-2</c:v>
                </c:pt>
                <c:pt idx="37">
                  <c:v>8.5576715571989107E-2</c:v>
                </c:pt>
                <c:pt idx="38">
                  <c:v>9.3276127864313857E-2</c:v>
                </c:pt>
                <c:pt idx="39">
                  <c:v>9.2391157767506643E-2</c:v>
                </c:pt>
                <c:pt idx="40">
                  <c:v>7.9943875722453261E-2</c:v>
                </c:pt>
                <c:pt idx="41">
                  <c:v>8.358681702480697E-2</c:v>
                </c:pt>
                <c:pt idx="42">
                  <c:v>7.3372226798033374E-2</c:v>
                </c:pt>
                <c:pt idx="43">
                  <c:v>6.1534758361229083E-2</c:v>
                </c:pt>
                <c:pt idx="44">
                  <c:v>5.5909185249514284E-2</c:v>
                </c:pt>
                <c:pt idx="45">
                  <c:v>4.2005786145726712E-2</c:v>
                </c:pt>
                <c:pt idx="46">
                  <c:v>4.8414681263266493E-2</c:v>
                </c:pt>
                <c:pt idx="47">
                  <c:v>5.7575631181985248E-2</c:v>
                </c:pt>
                <c:pt idx="48">
                  <c:v>5.6734220490969621E-2</c:v>
                </c:pt>
                <c:pt idx="49">
                  <c:v>6.1697323478760793E-2</c:v>
                </c:pt>
                <c:pt idx="50">
                  <c:v>5.5425179350597695E-2</c:v>
                </c:pt>
                <c:pt idx="51">
                  <c:v>5.195281314482255E-2</c:v>
                </c:pt>
                <c:pt idx="52">
                  <c:v>5.8790563992121597E-2</c:v>
                </c:pt>
                <c:pt idx="53">
                  <c:v>5.6317176906121313E-2</c:v>
                </c:pt>
                <c:pt idx="54">
                  <c:v>5.6388645494755765E-2</c:v>
                </c:pt>
                <c:pt idx="55">
                  <c:v>4.8637204457126729E-2</c:v>
                </c:pt>
                <c:pt idx="56">
                  <c:v>3.7757158571727796E-2</c:v>
                </c:pt>
                <c:pt idx="57">
                  <c:v>3.2064335407208169E-2</c:v>
                </c:pt>
                <c:pt idx="58">
                  <c:v>2.8547494029095729E-2</c:v>
                </c:pt>
                <c:pt idx="59">
                  <c:v>3.2130452249022834E-2</c:v>
                </c:pt>
                <c:pt idx="60">
                  <c:v>3.3891135194305096E-2</c:v>
                </c:pt>
                <c:pt idx="61">
                  <c:v>4.0809547334371178E-2</c:v>
                </c:pt>
                <c:pt idx="62">
                  <c:v>4.3229606162973215E-2</c:v>
                </c:pt>
                <c:pt idx="63">
                  <c:v>4.4242457402720169E-2</c:v>
                </c:pt>
                <c:pt idx="64">
                  <c:v>4.3486432840690287E-2</c:v>
                </c:pt>
                <c:pt idx="65">
                  <c:v>3.968972230446581E-2</c:v>
                </c:pt>
                <c:pt idx="66">
                  <c:v>3.9062612515138262E-2</c:v>
                </c:pt>
                <c:pt idx="67">
                  <c:v>3.5776592968278481E-2</c:v>
                </c:pt>
                <c:pt idx="68">
                  <c:v>3.9742372670897808E-2</c:v>
                </c:pt>
                <c:pt idx="69">
                  <c:v>4.0520877823524988E-2</c:v>
                </c:pt>
                <c:pt idx="70">
                  <c:v>3.5543767733806131E-2</c:v>
                </c:pt>
                <c:pt idx="71">
                  <c:v>3.3396956988785288E-2</c:v>
                </c:pt>
                <c:pt idx="72">
                  <c:v>3.1768193299371424E-2</c:v>
                </c:pt>
                <c:pt idx="73">
                  <c:v>3.0253565627561513E-2</c:v>
                </c:pt>
                <c:pt idx="74">
                  <c:v>2.8124278968556789E-2</c:v>
                </c:pt>
                <c:pt idx="75">
                  <c:v>2.7093147801257017E-2</c:v>
                </c:pt>
                <c:pt idx="76">
                  <c:v>1.9243382966218827E-2</c:v>
                </c:pt>
                <c:pt idx="77">
                  <c:v>1.3699642499117799E-2</c:v>
                </c:pt>
                <c:pt idx="78">
                  <c:v>1.4929216365571811E-2</c:v>
                </c:pt>
                <c:pt idx="79">
                  <c:v>1.67046711889796E-2</c:v>
                </c:pt>
                <c:pt idx="80">
                  <c:v>2.0261384045042682E-2</c:v>
                </c:pt>
                <c:pt idx="81">
                  <c:v>2.3958703928032052E-2</c:v>
                </c:pt>
                <c:pt idx="82">
                  <c:v>2.3560159370109052E-2</c:v>
                </c:pt>
                <c:pt idx="83">
                  <c:v>2.2754723556540565E-2</c:v>
                </c:pt>
                <c:pt idx="84">
                  <c:v>2.014029788881367E-2</c:v>
                </c:pt>
                <c:pt idx="85">
                  <c:v>1.6039690316367688E-2</c:v>
                </c:pt>
                <c:pt idx="86">
                  <c:v>1.5734734252359241E-2</c:v>
                </c:pt>
                <c:pt idx="87">
                  <c:v>1.3429735199482951E-2</c:v>
                </c:pt>
                <c:pt idx="88">
                  <c:v>1.2849288994621341E-2</c:v>
                </c:pt>
                <c:pt idx="89">
                  <c:v>1.5440972433873611E-2</c:v>
                </c:pt>
                <c:pt idx="90">
                  <c:v>1.6564548061427684E-2</c:v>
                </c:pt>
                <c:pt idx="91">
                  <c:v>2.2275671076229998E-2</c:v>
                </c:pt>
                <c:pt idx="92">
                  <c:v>3.070197919083489E-2</c:v>
                </c:pt>
                <c:pt idx="93">
                  <c:v>3.6655782127921491E-2</c:v>
                </c:pt>
                <c:pt idx="94">
                  <c:v>3.7999556515882119E-2</c:v>
                </c:pt>
                <c:pt idx="95">
                  <c:v>3.2951070435689164E-2</c:v>
                </c:pt>
                <c:pt idx="96">
                  <c:v>2.4196805397978152E-2</c:v>
                </c:pt>
                <c:pt idx="97">
                  <c:v>1.83231479591945E-2</c:v>
                </c:pt>
                <c:pt idx="98">
                  <c:v>1.897453253733155E-2</c:v>
                </c:pt>
                <c:pt idx="99">
                  <c:v>2.2904643449697018E-2</c:v>
                </c:pt>
                <c:pt idx="100">
                  <c:v>2.4427902088740697E-2</c:v>
                </c:pt>
                <c:pt idx="101">
                  <c:v>2.1050489745291369E-2</c:v>
                </c:pt>
                <c:pt idx="102">
                  <c:v>1.9481975913964902E-2</c:v>
                </c:pt>
                <c:pt idx="103">
                  <c:v>1.5129820391784374E-2</c:v>
                </c:pt>
                <c:pt idx="104">
                  <c:v>1.3553503415778668E-2</c:v>
                </c:pt>
                <c:pt idx="105">
                  <c:v>1.7424562835605124E-2</c:v>
                </c:pt>
                <c:pt idx="106">
                  <c:v>1.5415584475843697E-2</c:v>
                </c:pt>
                <c:pt idx="107">
                  <c:v>1.4741333976326834E-2</c:v>
                </c:pt>
                <c:pt idx="108">
                  <c:v>1.3885662905009338E-2</c:v>
                </c:pt>
                <c:pt idx="109">
                  <c:v>1.0272776395540809E-2</c:v>
                </c:pt>
                <c:pt idx="110">
                  <c:v>1.0257607045963036E-2</c:v>
                </c:pt>
                <c:pt idx="111">
                  <c:v>1.1447129870826696E-2</c:v>
                </c:pt>
                <c:pt idx="112">
                  <c:v>1.3606518025341543E-2</c:v>
                </c:pt>
                <c:pt idx="113">
                  <c:v>1.4092642640503337E-2</c:v>
                </c:pt>
                <c:pt idx="114">
                  <c:v>1.827522051628681E-2</c:v>
                </c:pt>
                <c:pt idx="115">
                  <c:v>1.7267672751987959E-2</c:v>
                </c:pt>
                <c:pt idx="116">
                  <c:v>1.6247025262444051E-2</c:v>
                </c:pt>
                <c:pt idx="117">
                  <c:v>1.6531048560676487E-2</c:v>
                </c:pt>
                <c:pt idx="118">
                  <c:v>2.3734555629785728E-2</c:v>
                </c:pt>
                <c:pt idx="119">
                  <c:v>3.0909602622027216E-2</c:v>
                </c:pt>
                <c:pt idx="120">
                  <c:v>3.633070863180117E-2</c:v>
                </c:pt>
                <c:pt idx="121">
                  <c:v>3.6672617820506341E-2</c:v>
                </c:pt>
                <c:pt idx="122">
                  <c:v>2.6538927169719603E-2</c:v>
                </c:pt>
                <c:pt idx="123">
                  <c:v>1.9307284446407485E-2</c:v>
                </c:pt>
                <c:pt idx="124">
                  <c:v>1.4969943547546835E-2</c:v>
                </c:pt>
                <c:pt idx="125">
                  <c:v>1.6345113815726751E-2</c:v>
                </c:pt>
                <c:pt idx="126">
                  <c:v>1.4552968582033594E-2</c:v>
                </c:pt>
                <c:pt idx="127">
                  <c:v>1.6453600145982725E-2</c:v>
                </c:pt>
                <c:pt idx="128">
                  <c:v>1.7826710143975619E-2</c:v>
                </c:pt>
                <c:pt idx="129">
                  <c:v>1.5076556142735655E-2</c:v>
                </c:pt>
                <c:pt idx="130">
                  <c:v>1.8691125252234597E-2</c:v>
                </c:pt>
                <c:pt idx="131">
                  <c:v>1.5714217659475345E-2</c:v>
                </c:pt>
                <c:pt idx="132">
                  <c:v>1.2201613580652243E-2</c:v>
                </c:pt>
                <c:pt idx="133">
                  <c:v>1.576433931087913E-2</c:v>
                </c:pt>
                <c:pt idx="134">
                  <c:v>1.4607572571628449E-2</c:v>
                </c:pt>
                <c:pt idx="135">
                  <c:v>1.8432127727308817E-2</c:v>
                </c:pt>
                <c:pt idx="136">
                  <c:v>2.1329830665099483E-2</c:v>
                </c:pt>
                <c:pt idx="137">
                  <c:v>1.7944635171217319E-2</c:v>
                </c:pt>
                <c:pt idx="138">
                  <c:v>1.5128704598481944E-2</c:v>
                </c:pt>
                <c:pt idx="139">
                  <c:v>1.1427424722559929E-2</c:v>
                </c:pt>
                <c:pt idx="140">
                  <c:v>7.9669170472547284E-3</c:v>
                </c:pt>
                <c:pt idx="141">
                  <c:v>8.5430110828314774E-3</c:v>
                </c:pt>
                <c:pt idx="142">
                  <c:v>1.2652983258460921E-2</c:v>
                </c:pt>
                <c:pt idx="143">
                  <c:v>2.0493836509302869E-2</c:v>
                </c:pt>
                <c:pt idx="144">
                  <c:v>2.7549306863306582E-2</c:v>
                </c:pt>
                <c:pt idx="145">
                  <c:v>3.1807435377246084E-2</c:v>
                </c:pt>
                <c:pt idx="146">
                  <c:v>2.7483020779557596E-2</c:v>
                </c:pt>
                <c:pt idx="147">
                  <c:v>2.1665670964099701E-2</c:v>
                </c:pt>
                <c:pt idx="148">
                  <c:v>1.8400401326577078E-2</c:v>
                </c:pt>
                <c:pt idx="149">
                  <c:v>2.2381700932464936E-2</c:v>
                </c:pt>
                <c:pt idx="150">
                  <c:v>2.2321469352047072E-2</c:v>
                </c:pt>
                <c:pt idx="151">
                  <c:v>2.027149694472723E-2</c:v>
                </c:pt>
                <c:pt idx="152">
                  <c:v>1.9122886305953966E-2</c:v>
                </c:pt>
                <c:pt idx="153">
                  <c:v>9.3613645168618975E-3</c:v>
                </c:pt>
                <c:pt idx="154">
                  <c:v>1.3562006535066406E-2</c:v>
                </c:pt>
                <c:pt idx="155">
                  <c:v>1.5483138040309902E-2</c:v>
                </c:pt>
                <c:pt idx="156">
                  <c:v>1.5716567400506844E-2</c:v>
                </c:pt>
                <c:pt idx="157">
                  <c:v>2.2105982460558206E-2</c:v>
                </c:pt>
                <c:pt idx="158">
                  <c:v>2.2223631868124649E-2</c:v>
                </c:pt>
                <c:pt idx="159">
                  <c:v>2.3124087532614846E-2</c:v>
                </c:pt>
                <c:pt idx="160">
                  <c:v>2.200168088695827E-2</c:v>
                </c:pt>
                <c:pt idx="161">
                  <c:v>1.6598773162594282E-2</c:v>
                </c:pt>
                <c:pt idx="162">
                  <c:v>1.4841346032262562E-2</c:v>
                </c:pt>
                <c:pt idx="163">
                  <c:v>1.443515839701444E-2</c:v>
                </c:pt>
                <c:pt idx="164">
                  <c:v>1.4115520980519755E-2</c:v>
                </c:pt>
                <c:pt idx="165">
                  <c:v>1.4663708664588168E-2</c:v>
                </c:pt>
                <c:pt idx="166">
                  <c:v>1.9200373320213737E-2</c:v>
                </c:pt>
                <c:pt idx="167">
                  <c:v>2.1112503115836331E-2</c:v>
                </c:pt>
                <c:pt idx="168">
                  <c:v>2.2496889422756253E-2</c:v>
                </c:pt>
                <c:pt idx="169">
                  <c:v>2.4234267093706824E-2</c:v>
                </c:pt>
                <c:pt idx="170">
                  <c:v>1.8779487838106654E-2</c:v>
                </c:pt>
                <c:pt idx="171">
                  <c:v>2.0075379902874751E-2</c:v>
                </c:pt>
                <c:pt idx="172">
                  <c:v>1.9301338377255089E-2</c:v>
                </c:pt>
                <c:pt idx="173">
                  <c:v>3.3269366724620823E-2</c:v>
                </c:pt>
                <c:pt idx="174">
                  <c:v>4.9719771545657869E-2</c:v>
                </c:pt>
                <c:pt idx="175">
                  <c:v>5.6005869804098343E-2</c:v>
                </c:pt>
                <c:pt idx="176">
                  <c:v>7.0309855592841003E-2</c:v>
                </c:pt>
                <c:pt idx="177">
                  <c:v>6.7532817042343887E-2</c:v>
                </c:pt>
                <c:pt idx="178">
                  <c:v>5.6845704949731596E-2</c:v>
                </c:pt>
                <c:pt idx="179">
                  <c:v>6.3896043192288449E-2</c:v>
                </c:pt>
                <c:pt idx="180">
                  <c:v>5.6465290986146444E-2</c:v>
                </c:pt>
                <c:pt idx="181">
                  <c:v>4.6596840642341195E-2</c:v>
                </c:pt>
                <c:pt idx="182">
                  <c:v>4.82427708652194E-2</c:v>
                </c:pt>
                <c:pt idx="183">
                  <c:v>3.2188773188447317E-2</c:v>
                </c:pt>
                <c:pt idx="184">
                  <c:v>3.1947579574678364E-2</c:v>
                </c:pt>
                <c:pt idx="185">
                  <c:v>2.9792389846744535E-2</c:v>
                </c:pt>
                <c:pt idx="186">
                  <c:v>2.5475110285147453E-2</c:v>
                </c:pt>
                <c:pt idx="187">
                  <c:v>2.6649560858908627E-2</c:v>
                </c:pt>
                <c:pt idx="188">
                  <c:v>2.1784628099473388E-2</c:v>
                </c:pt>
                <c:pt idx="189">
                  <c:v>2.3321103060145329E-2</c:v>
                </c:pt>
                <c:pt idx="190">
                  <c:v>2.3307429792956347E-2</c:v>
                </c:pt>
                <c:pt idx="191">
                  <c:v>2.3605556170621027E-2</c:v>
                </c:pt>
                <c:pt idx="192">
                  <c:v>2.4278536174787018E-2</c:v>
                </c:pt>
                <c:pt idx="193">
                  <c:v>2.3815251303685579E-2</c:v>
                </c:pt>
                <c:pt idx="194">
                  <c:v>2.3366786308792506E-2</c:v>
                </c:pt>
                <c:pt idx="195">
                  <c:v>2.1783950791510513E-2</c:v>
                </c:pt>
                <c:pt idx="196">
                  <c:v>2.7171066987039427E-2</c:v>
                </c:pt>
                <c:pt idx="197">
                  <c:v>3.3117186090108504E-2</c:v>
                </c:pt>
                <c:pt idx="198">
                  <c:v>3.2820418066708962E-2</c:v>
                </c:pt>
                <c:pt idx="199">
                  <c:v>3.3429386132147479E-2</c:v>
                </c:pt>
                <c:pt idx="200">
                  <c:v>2.6732892409945426E-2</c:v>
                </c:pt>
                <c:pt idx="201">
                  <c:v>2.6776606293023347E-2</c:v>
                </c:pt>
                <c:pt idx="202">
                  <c:v>2.7445573491536104E-2</c:v>
                </c:pt>
                <c:pt idx="203">
                  <c:v>3.011539883016244E-2</c:v>
                </c:pt>
                <c:pt idx="204">
                  <c:v>3.1372858027843772E-2</c:v>
                </c:pt>
                <c:pt idx="205">
                  <c:v>2.2654036210130346E-2</c:v>
                </c:pt>
                <c:pt idx="206">
                  <c:v>2.3250215155526756E-2</c:v>
                </c:pt>
                <c:pt idx="207">
                  <c:v>1.9245535873167189E-2</c:v>
                </c:pt>
                <c:pt idx="208">
                  <c:v>1.5537626954373239E-2</c:v>
                </c:pt>
                <c:pt idx="209">
                  <c:v>1.8061581253080473E-2</c:v>
                </c:pt>
                <c:pt idx="210">
                  <c:v>1.7531799380562534E-2</c:v>
                </c:pt>
                <c:pt idx="211">
                  <c:v>2.0701331551566581E-2</c:v>
                </c:pt>
                <c:pt idx="212">
                  <c:v>2.2135694925046825E-2</c:v>
                </c:pt>
                <c:pt idx="213">
                  <c:v>2.3537674466472303E-2</c:v>
                </c:pt>
                <c:pt idx="214">
                  <c:v>3.6517892185651886E-2</c:v>
                </c:pt>
                <c:pt idx="215">
                  <c:v>4.7767719786458884E-2</c:v>
                </c:pt>
                <c:pt idx="216">
                  <c:v>6.0476688354240818E-2</c:v>
                </c:pt>
                <c:pt idx="217">
                  <c:v>7.1837531540849875E-2</c:v>
                </c:pt>
                <c:pt idx="218">
                  <c:v>6.8501120607882701E-2</c:v>
                </c:pt>
                <c:pt idx="219">
                  <c:v>5.9898363831662652E-2</c:v>
                </c:pt>
                <c:pt idx="220">
                  <c:v>5.5179538255304993E-2</c:v>
                </c:pt>
                <c:pt idx="221">
                  <c:v>4.39446253887254E-2</c:v>
                </c:pt>
                <c:pt idx="222">
                  <c:v>3.4047374940974644E-2</c:v>
                </c:pt>
                <c:pt idx="223">
                  <c:v>3.3330076963032938E-2</c:v>
                </c:pt>
                <c:pt idx="224">
                  <c:v>2.6747326811224659E-2</c:v>
                </c:pt>
                <c:pt idx="225">
                  <c:v>2.8676835820955433E-2</c:v>
                </c:pt>
                <c:pt idx="226">
                  <c:v>3.0520430991193719E-2</c:v>
                </c:pt>
                <c:pt idx="227">
                  <c:v>3.0077824761586689E-2</c:v>
                </c:pt>
                <c:pt idx="228">
                  <c:v>3.7837467136711572E-2</c:v>
                </c:pt>
                <c:pt idx="229">
                  <c:v>4.1876433455684765E-2</c:v>
                </c:pt>
                <c:pt idx="230">
                  <c:v>4.0895577787894752E-2</c:v>
                </c:pt>
                <c:pt idx="231">
                  <c:v>4.1688332855319594E-2</c:v>
                </c:pt>
                <c:pt idx="232">
                  <c:v>3.7581312047309919E-2</c:v>
                </c:pt>
                <c:pt idx="233">
                  <c:v>3.452609169125298E-2</c:v>
                </c:pt>
                <c:pt idx="234">
                  <c:v>3.4604284229648591E-2</c:v>
                </c:pt>
                <c:pt idx="235">
                  <c:v>4.9974059731586959E-2</c:v>
                </c:pt>
                <c:pt idx="236">
                  <c:v>6.4422999217618432E-2</c:v>
                </c:pt>
                <c:pt idx="237">
                  <c:v>8.6553520680775015E-2</c:v>
                </c:pt>
                <c:pt idx="238">
                  <c:v>0.11330189924209152</c:v>
                </c:pt>
                <c:pt idx="239">
                  <c:v>0.1250219880896139</c:v>
                </c:pt>
                <c:pt idx="240">
                  <c:v>0.13354850101837776</c:v>
                </c:pt>
                <c:pt idx="241">
                  <c:v>0.13068612351240091</c:v>
                </c:pt>
                <c:pt idx="242">
                  <c:v>0.12607234535124343</c:v>
                </c:pt>
                <c:pt idx="243">
                  <c:v>0.12306996497176025</c:v>
                </c:pt>
                <c:pt idx="244">
                  <c:v>0.11557028108564327</c:v>
                </c:pt>
                <c:pt idx="245">
                  <c:v>0.10316185084164098</c:v>
                </c:pt>
                <c:pt idx="246">
                  <c:v>8.7412829229266686E-2</c:v>
                </c:pt>
                <c:pt idx="247">
                  <c:v>7.1613599219185697E-2</c:v>
                </c:pt>
                <c:pt idx="248">
                  <c:v>7.6005710488176143E-2</c:v>
                </c:pt>
                <c:pt idx="249">
                  <c:v>8.3132520754236716E-2</c:v>
                </c:pt>
                <c:pt idx="250">
                  <c:v>9.2865092465276744E-2</c:v>
                </c:pt>
                <c:pt idx="251">
                  <c:v>0.10614447616746966</c:v>
                </c:pt>
                <c:pt idx="252">
                  <c:v>0.11445726834491142</c:v>
                </c:pt>
                <c:pt idx="253">
                  <c:v>0.12681680335924297</c:v>
                </c:pt>
                <c:pt idx="254">
                  <c:v>0.13084363425844345</c:v>
                </c:pt>
                <c:pt idx="255">
                  <c:v>0.12344619915256556</c:v>
                </c:pt>
                <c:pt idx="256">
                  <c:v>0.11105630661088199</c:v>
                </c:pt>
                <c:pt idx="257">
                  <c:v>9.1013267478407753E-2</c:v>
                </c:pt>
                <c:pt idx="258">
                  <c:v>9.4102918758908471E-2</c:v>
                </c:pt>
                <c:pt idx="259">
                  <c:v>0.10276160519333175</c:v>
                </c:pt>
                <c:pt idx="260">
                  <c:v>0.11654258776535227</c:v>
                </c:pt>
                <c:pt idx="261">
                  <c:v>0.1475901663934216</c:v>
                </c:pt>
                <c:pt idx="262">
                  <c:v>0.15905020857041569</c:v>
                </c:pt>
                <c:pt idx="263">
                  <c:v>0.16637547988536949</c:v>
                </c:pt>
                <c:pt idx="264">
                  <c:v>0.16795096377109997</c:v>
                </c:pt>
                <c:pt idx="265">
                  <c:v>0.15677077543712215</c:v>
                </c:pt>
                <c:pt idx="266">
                  <c:v>0.14848216619733273</c:v>
                </c:pt>
                <c:pt idx="267">
                  <c:v>0.14060934160869951</c:v>
                </c:pt>
                <c:pt idx="268">
                  <c:v>0.13295225045699693</c:v>
                </c:pt>
                <c:pt idx="269">
                  <c:v>0.13900474420490069</c:v>
                </c:pt>
                <c:pt idx="270">
                  <c:v>0.13846883151638761</c:v>
                </c:pt>
                <c:pt idx="271">
                  <c:v>0.13899955329491426</c:v>
                </c:pt>
                <c:pt idx="272">
                  <c:v>0.14062275750480935</c:v>
                </c:pt>
                <c:pt idx="273">
                  <c:v>0.12992063544399457</c:v>
                </c:pt>
                <c:pt idx="274">
                  <c:v>0.12954323149218888</c:v>
                </c:pt>
                <c:pt idx="275">
                  <c:v>0.12714683685784112</c:v>
                </c:pt>
                <c:pt idx="276">
                  <c:v>0.11252588025263466</c:v>
                </c:pt>
                <c:pt idx="277">
                  <c:v>0.10165385411966814</c:v>
                </c:pt>
                <c:pt idx="278">
                  <c:v>8.5975424818092741E-2</c:v>
                </c:pt>
                <c:pt idx="279">
                  <c:v>7.618333825509549E-2</c:v>
                </c:pt>
                <c:pt idx="280">
                  <c:v>7.6095536828520272E-2</c:v>
                </c:pt>
                <c:pt idx="281">
                  <c:v>7.4245081428236742E-2</c:v>
                </c:pt>
                <c:pt idx="282">
                  <c:v>8.0684768566706852E-2</c:v>
                </c:pt>
                <c:pt idx="283">
                  <c:v>8.5446330225086131E-2</c:v>
                </c:pt>
                <c:pt idx="284">
                  <c:v>0.10024978838474335</c:v>
                </c:pt>
                <c:pt idx="285">
                  <c:v>0.1121979776778057</c:v>
                </c:pt>
                <c:pt idx="286">
                  <c:v>0.11854785288662777</c:v>
                </c:pt>
                <c:pt idx="287">
                  <c:v>0.12648548805462762</c:v>
                </c:pt>
                <c:pt idx="288">
                  <c:v>0.1158522598865873</c:v>
                </c:pt>
                <c:pt idx="289">
                  <c:v>0.11471426205317616</c:v>
                </c:pt>
                <c:pt idx="290">
                  <c:v>0.11795532332683109</c:v>
                </c:pt>
                <c:pt idx="291">
                  <c:v>0.11196409833963397</c:v>
                </c:pt>
                <c:pt idx="292">
                  <c:v>0.10888968373565706</c:v>
                </c:pt>
                <c:pt idx="293">
                  <c:v>0.11999006920321439</c:v>
                </c:pt>
                <c:pt idx="294">
                  <c:v>0.13131975248775976</c:v>
                </c:pt>
                <c:pt idx="295">
                  <c:v>0.15397430382258268</c:v>
                </c:pt>
                <c:pt idx="296">
                  <c:v>0.18241443602695517</c:v>
                </c:pt>
                <c:pt idx="297">
                  <c:v>0.19749082202365276</c:v>
                </c:pt>
                <c:pt idx="298">
                  <c:v>0.20614928108932998</c:v>
                </c:pt>
                <c:pt idx="299">
                  <c:v>0.20535535954582712</c:v>
                </c:pt>
                <c:pt idx="300">
                  <c:v>0.20660612152005908</c:v>
                </c:pt>
                <c:pt idx="301">
                  <c:v>0.19390445006204904</c:v>
                </c:pt>
                <c:pt idx="302">
                  <c:v>0.18213660461767681</c:v>
                </c:pt>
                <c:pt idx="303">
                  <c:v>0.17480614436014813</c:v>
                </c:pt>
                <c:pt idx="304">
                  <c:v>0.16762749256539544</c:v>
                </c:pt>
                <c:pt idx="305">
                  <c:v>0.1773990591914669</c:v>
                </c:pt>
                <c:pt idx="306">
                  <c:v>0.18617219540005953</c:v>
                </c:pt>
                <c:pt idx="307">
                  <c:v>0.1998203893975917</c:v>
                </c:pt>
                <c:pt idx="308">
                  <c:v>0.1899223954992193</c:v>
                </c:pt>
                <c:pt idx="309">
                  <c:v>0.16731442134009339</c:v>
                </c:pt>
                <c:pt idx="310">
                  <c:v>0.15813347953550327</c:v>
                </c:pt>
                <c:pt idx="311">
                  <c:v>0.14425896536980995</c:v>
                </c:pt>
                <c:pt idx="312">
                  <c:v>0.15171273497117962</c:v>
                </c:pt>
                <c:pt idx="313">
                  <c:v>0.15992021175143745</c:v>
                </c:pt>
                <c:pt idx="314">
                  <c:v>0.15727854038265629</c:v>
                </c:pt>
                <c:pt idx="315">
                  <c:v>0.15437732002661814</c:v>
                </c:pt>
                <c:pt idx="316">
                  <c:v>0.15258902852834563</c:v>
                </c:pt>
                <c:pt idx="317">
                  <c:v>0.16239010059673864</c:v>
                </c:pt>
                <c:pt idx="318">
                  <c:v>0.17489676331102794</c:v>
                </c:pt>
                <c:pt idx="319">
                  <c:v>0.18803043733405406</c:v>
                </c:pt>
                <c:pt idx="320">
                  <c:v>0.20053342029855137</c:v>
                </c:pt>
                <c:pt idx="321">
                  <c:v>0.19600935645827289</c:v>
                </c:pt>
                <c:pt idx="322">
                  <c:v>0.19019430783383495</c:v>
                </c:pt>
                <c:pt idx="323">
                  <c:v>0.18922366825249709</c:v>
                </c:pt>
                <c:pt idx="324">
                  <c:v>0.17729982903925362</c:v>
                </c:pt>
                <c:pt idx="325">
                  <c:v>0.1803431922784654</c:v>
                </c:pt>
                <c:pt idx="326">
                  <c:v>0.17930023562855957</c:v>
                </c:pt>
                <c:pt idx="327">
                  <c:v>0.17247200768406645</c:v>
                </c:pt>
                <c:pt idx="328">
                  <c:v>0.17859031412273113</c:v>
                </c:pt>
                <c:pt idx="329">
                  <c:v>0.17182467168703158</c:v>
                </c:pt>
                <c:pt idx="330">
                  <c:v>0.16045743468923535</c:v>
                </c:pt>
                <c:pt idx="331">
                  <c:v>0.14729152424929517</c:v>
                </c:pt>
                <c:pt idx="332">
                  <c:v>0.12663204587565011</c:v>
                </c:pt>
                <c:pt idx="333">
                  <c:v>0.11738339628701663</c:v>
                </c:pt>
                <c:pt idx="334">
                  <c:v>0.1125863506481628</c:v>
                </c:pt>
                <c:pt idx="335">
                  <c:v>0.12333100687160958</c:v>
                </c:pt>
                <c:pt idx="336">
                  <c:v>0.12961359614696255</c:v>
                </c:pt>
                <c:pt idx="337">
                  <c:v>0.11619078170563495</c:v>
                </c:pt>
                <c:pt idx="338">
                  <c:v>0.1151473853874745</c:v>
                </c:pt>
                <c:pt idx="339">
                  <c:v>9.8940227339583242E-2</c:v>
                </c:pt>
                <c:pt idx="340">
                  <c:v>0.10404862073948581</c:v>
                </c:pt>
                <c:pt idx="341">
                  <c:v>0.11227061598285762</c:v>
                </c:pt>
                <c:pt idx="342">
                  <c:v>0.11210112465244819</c:v>
                </c:pt>
                <c:pt idx="343">
                  <c:v>0.11662970818648967</c:v>
                </c:pt>
                <c:pt idx="344">
                  <c:v>0.10035700531784444</c:v>
                </c:pt>
                <c:pt idx="345">
                  <c:v>0.10205902507865801</c:v>
                </c:pt>
                <c:pt idx="346">
                  <c:v>9.1868301331760313E-2</c:v>
                </c:pt>
                <c:pt idx="347">
                  <c:v>7.9501349327552345E-2</c:v>
                </c:pt>
                <c:pt idx="348">
                  <c:v>8.5061806932934428E-2</c:v>
                </c:pt>
                <c:pt idx="349">
                  <c:v>8.6407075758013541E-2</c:v>
                </c:pt>
                <c:pt idx="350">
                  <c:v>9.4793676495284196E-2</c:v>
                </c:pt>
                <c:pt idx="351">
                  <c:v>9.9385732280498462E-2</c:v>
                </c:pt>
                <c:pt idx="352">
                  <c:v>9.2852547066552077E-2</c:v>
                </c:pt>
                <c:pt idx="353">
                  <c:v>9.1499070280746317E-2</c:v>
                </c:pt>
                <c:pt idx="354">
                  <c:v>8.4356389378676955E-2</c:v>
                </c:pt>
                <c:pt idx="355">
                  <c:v>8.1734512882461544E-2</c:v>
                </c:pt>
                <c:pt idx="356">
                  <c:v>8.7285687833191988E-2</c:v>
                </c:pt>
                <c:pt idx="357">
                  <c:v>8.1308649233123836E-2</c:v>
                </c:pt>
                <c:pt idx="358">
                  <c:v>8.7842687615893533E-2</c:v>
                </c:pt>
                <c:pt idx="359">
                  <c:v>8.3400490099555954E-2</c:v>
                </c:pt>
                <c:pt idx="360">
                  <c:v>7.5533878621597633E-2</c:v>
                </c:pt>
                <c:pt idx="361">
                  <c:v>6.8874538516777301E-2</c:v>
                </c:pt>
                <c:pt idx="362">
                  <c:v>5.6428147939998174E-2</c:v>
                </c:pt>
                <c:pt idx="363">
                  <c:v>6.6919989352986931E-2</c:v>
                </c:pt>
                <c:pt idx="364">
                  <c:v>7.2918261583457863E-2</c:v>
                </c:pt>
                <c:pt idx="365">
                  <c:v>8.0306116701473529E-2</c:v>
                </c:pt>
                <c:pt idx="366">
                  <c:v>8.3638680101517704E-2</c:v>
                </c:pt>
                <c:pt idx="367">
                  <c:v>8.1980256948524871E-2</c:v>
                </c:pt>
                <c:pt idx="368">
                  <c:v>8.6708720144727552E-2</c:v>
                </c:pt>
                <c:pt idx="369">
                  <c:v>7.960865267074238E-2</c:v>
                </c:pt>
                <c:pt idx="370">
                  <c:v>8.3776551508681504E-2</c:v>
                </c:pt>
                <c:pt idx="371">
                  <c:v>8.4089584808284656E-2</c:v>
                </c:pt>
                <c:pt idx="372">
                  <c:v>7.3006291592566691E-2</c:v>
                </c:pt>
                <c:pt idx="373">
                  <c:v>7.4339206852834502E-2</c:v>
                </c:pt>
                <c:pt idx="374">
                  <c:v>7.4674577995225852E-2</c:v>
                </c:pt>
                <c:pt idx="375">
                  <c:v>6.0641462565499529E-2</c:v>
                </c:pt>
                <c:pt idx="376">
                  <c:v>6.3934303909854814E-2</c:v>
                </c:pt>
                <c:pt idx="377">
                  <c:v>7.1802990240924777E-2</c:v>
                </c:pt>
                <c:pt idx="378">
                  <c:v>7.919037243866564E-2</c:v>
                </c:pt>
                <c:pt idx="379">
                  <c:v>9.7378382941774616E-2</c:v>
                </c:pt>
                <c:pt idx="380">
                  <c:v>0.11611161130819947</c:v>
                </c:pt>
                <c:pt idx="381">
                  <c:v>0.12859496555732597</c:v>
                </c:pt>
                <c:pt idx="382">
                  <c:v>0.13889723341674623</c:v>
                </c:pt>
                <c:pt idx="383">
                  <c:v>0.14977716900479612</c:v>
                </c:pt>
                <c:pt idx="384">
                  <c:v>0.14143240310723429</c:v>
                </c:pt>
                <c:pt idx="385">
                  <c:v>0.13479425667357145</c:v>
                </c:pt>
                <c:pt idx="386">
                  <c:v>0.12399225572561259</c:v>
                </c:pt>
                <c:pt idx="387">
                  <c:v>0.11338914788821833</c:v>
                </c:pt>
                <c:pt idx="388">
                  <c:v>0.1193574636659431</c:v>
                </c:pt>
                <c:pt idx="389">
                  <c:v>0.11529170765629265</c:v>
                </c:pt>
                <c:pt idx="390">
                  <c:v>0.10939934128512127</c:v>
                </c:pt>
                <c:pt idx="391">
                  <c:v>0.10101580287451312</c:v>
                </c:pt>
                <c:pt idx="392">
                  <c:v>7.83198806348714E-2</c:v>
                </c:pt>
                <c:pt idx="393">
                  <c:v>6.6998085779478481E-2</c:v>
                </c:pt>
                <c:pt idx="394">
                  <c:v>6.3034182868938041E-2</c:v>
                </c:pt>
                <c:pt idx="395">
                  <c:v>6.8737131063778822E-2</c:v>
                </c:pt>
                <c:pt idx="396">
                  <c:v>8.2597644235826245E-2</c:v>
                </c:pt>
                <c:pt idx="397">
                  <c:v>9.3954549988460881E-2</c:v>
                </c:pt>
                <c:pt idx="398">
                  <c:v>9.4894782014180876E-2</c:v>
                </c:pt>
                <c:pt idx="399">
                  <c:v>8.2256343123708428E-2</c:v>
                </c:pt>
                <c:pt idx="400">
                  <c:v>6.2724358573061995E-2</c:v>
                </c:pt>
                <c:pt idx="401">
                  <c:v>4.7009347346374103E-2</c:v>
                </c:pt>
                <c:pt idx="402">
                  <c:v>4.2721461002335974E-2</c:v>
                </c:pt>
                <c:pt idx="403">
                  <c:v>4.3996891721258528E-2</c:v>
                </c:pt>
                <c:pt idx="404">
                  <c:v>5.8418332811918577E-2</c:v>
                </c:pt>
                <c:pt idx="405">
                  <c:v>6.4410305860741479E-2</c:v>
                </c:pt>
                <c:pt idx="406">
                  <c:v>5.7791150617725814E-2</c:v>
                </c:pt>
                <c:pt idx="407">
                  <c:v>4.7953303416356341E-2</c:v>
                </c:pt>
                <c:pt idx="408">
                  <c:v>3.1156844946631599E-2</c:v>
                </c:pt>
                <c:pt idx="409">
                  <c:v>2.1871934507214405E-2</c:v>
                </c:pt>
                <c:pt idx="410">
                  <c:v>3.2915834423498803E-2</c:v>
                </c:pt>
                <c:pt idx="411">
                  <c:v>4.128136713821598E-2</c:v>
                </c:pt>
                <c:pt idx="412">
                  <c:v>4.1169215973200925E-2</c:v>
                </c:pt>
                <c:pt idx="413">
                  <c:v>4.1579523896790302E-2</c:v>
                </c:pt>
                <c:pt idx="414">
                  <c:v>2.9397672005477805E-2</c:v>
                </c:pt>
                <c:pt idx="415">
                  <c:v>2.8414233653462719E-2</c:v>
                </c:pt>
                <c:pt idx="416">
                  <c:v>3.7013547483071743E-2</c:v>
                </c:pt>
                <c:pt idx="417">
                  <c:v>4.9102427189843728E-2</c:v>
                </c:pt>
                <c:pt idx="418">
                  <c:v>5.2283521175171682E-2</c:v>
                </c:pt>
                <c:pt idx="419">
                  <c:v>5.4630574109425345E-2</c:v>
                </c:pt>
                <c:pt idx="420">
                  <c:v>5.7088346437751063E-2</c:v>
                </c:pt>
                <c:pt idx="421">
                  <c:v>4.771044651804332E-2</c:v>
                </c:pt>
                <c:pt idx="422">
                  <c:v>5.4815743824551386E-2</c:v>
                </c:pt>
                <c:pt idx="423">
                  <c:v>5.5795437123088348E-2</c:v>
                </c:pt>
                <c:pt idx="424">
                  <c:v>5.4602821276273347E-2</c:v>
                </c:pt>
                <c:pt idx="425">
                  <c:v>7.5538428909459457E-2</c:v>
                </c:pt>
                <c:pt idx="426">
                  <c:v>7.7210392312045489E-2</c:v>
                </c:pt>
                <c:pt idx="427">
                  <c:v>7.4669508305879137E-2</c:v>
                </c:pt>
                <c:pt idx="428">
                  <c:v>7.0935907737891907E-2</c:v>
                </c:pt>
                <c:pt idx="429">
                  <c:v>4.8056834233831565E-2</c:v>
                </c:pt>
                <c:pt idx="430">
                  <c:v>4.6704144277479862E-2</c:v>
                </c:pt>
                <c:pt idx="431">
                  <c:v>4.8725081299131133E-2</c:v>
                </c:pt>
                <c:pt idx="432">
                  <c:v>5.5228981665833975E-2</c:v>
                </c:pt>
                <c:pt idx="433">
                  <c:v>6.0007263098030089E-2</c:v>
                </c:pt>
                <c:pt idx="434">
                  <c:v>5.005390923110252E-2</c:v>
                </c:pt>
                <c:pt idx="435">
                  <c:v>4.8655316005860261E-2</c:v>
                </c:pt>
                <c:pt idx="436">
                  <c:v>3.809457198125029E-2</c:v>
                </c:pt>
                <c:pt idx="437">
                  <c:v>4.6430666802118284E-2</c:v>
                </c:pt>
                <c:pt idx="438">
                  <c:v>6.4978770191634103E-2</c:v>
                </c:pt>
                <c:pt idx="439">
                  <c:v>7.8496916950037049E-2</c:v>
                </c:pt>
                <c:pt idx="440">
                  <c:v>0.10032048795628312</c:v>
                </c:pt>
                <c:pt idx="441">
                  <c:v>0.10045366605412684</c:v>
                </c:pt>
                <c:pt idx="442">
                  <c:v>0.10295394930815052</c:v>
                </c:pt>
                <c:pt idx="443">
                  <c:v>9.7252896826651031E-2</c:v>
                </c:pt>
                <c:pt idx="444">
                  <c:v>9.0966099749074991E-2</c:v>
                </c:pt>
                <c:pt idx="445">
                  <c:v>0.10118031953771502</c:v>
                </c:pt>
                <c:pt idx="446">
                  <c:v>0.10531180923547362</c:v>
                </c:pt>
                <c:pt idx="447">
                  <c:v>0.11618649013976973</c:v>
                </c:pt>
                <c:pt idx="448">
                  <c:v>0.12775875567459044</c:v>
                </c:pt>
                <c:pt idx="449">
                  <c:v>0.13584340721457863</c:v>
                </c:pt>
                <c:pt idx="450">
                  <c:v>0.14799438794380129</c:v>
                </c:pt>
                <c:pt idx="451">
                  <c:v>0.15800596857749361</c:v>
                </c:pt>
                <c:pt idx="452">
                  <c:v>0.16690250400966858</c:v>
                </c:pt>
                <c:pt idx="453">
                  <c:v>0.17133499416777231</c:v>
                </c:pt>
                <c:pt idx="454">
                  <c:v>0.15652042171649921</c:v>
                </c:pt>
                <c:pt idx="455">
                  <c:v>0.15040140488230908</c:v>
                </c:pt>
                <c:pt idx="456">
                  <c:v>0.13985849125292038</c:v>
                </c:pt>
                <c:pt idx="457">
                  <c:v>0.13276706981314812</c:v>
                </c:pt>
                <c:pt idx="458">
                  <c:v>0.14650658405338735</c:v>
                </c:pt>
                <c:pt idx="459">
                  <c:v>0.14724289269966578</c:v>
                </c:pt>
                <c:pt idx="460">
                  <c:v>0.13499063417807003</c:v>
                </c:pt>
                <c:pt idx="461">
                  <c:v>0.13139557467286678</c:v>
                </c:pt>
                <c:pt idx="462">
                  <c:v>0.11730876743165596</c:v>
                </c:pt>
                <c:pt idx="463">
                  <c:v>9.3409287799987778E-2</c:v>
                </c:pt>
                <c:pt idx="464">
                  <c:v>9.5644302083923188E-2</c:v>
                </c:pt>
                <c:pt idx="465">
                  <c:v>7.9828241651100237E-2</c:v>
                </c:pt>
                <c:pt idx="466">
                  <c:v>6.1875224096779993E-2</c:v>
                </c:pt>
                <c:pt idx="467">
                  <c:v>7.7716861099824772E-2</c:v>
                </c:pt>
                <c:pt idx="468">
                  <c:v>7.0551454507874686E-2</c:v>
                </c:pt>
                <c:pt idx="469">
                  <c:v>6.8634616922882835E-2</c:v>
                </c:pt>
                <c:pt idx="470">
                  <c:v>7.416873893141776E-2</c:v>
                </c:pt>
                <c:pt idx="471">
                  <c:v>6.8197833103645036E-2</c:v>
                </c:pt>
                <c:pt idx="472">
                  <c:v>6.242661134157667E-2</c:v>
                </c:pt>
                <c:pt idx="473">
                  <c:v>6.662122200794135E-2</c:v>
                </c:pt>
                <c:pt idx="474">
                  <c:v>6.23711706717828E-2</c:v>
                </c:pt>
                <c:pt idx="475">
                  <c:v>5.4260568848324212E-2</c:v>
                </c:pt>
                <c:pt idx="476">
                  <c:v>6.1536780997863277E-2</c:v>
                </c:pt>
                <c:pt idx="477">
                  <c:v>5.1122338296718722E-2</c:v>
                </c:pt>
                <c:pt idx="478">
                  <c:v>4.6675196671940131E-2</c:v>
                </c:pt>
                <c:pt idx="479">
                  <c:v>5.4077373285567734E-2</c:v>
                </c:pt>
                <c:pt idx="480">
                  <c:v>5.3830304083316322E-2</c:v>
                </c:pt>
                <c:pt idx="481">
                  <c:v>5.5532756991149054E-2</c:v>
                </c:pt>
                <c:pt idx="482">
                  <c:v>6.0315479022091653E-2</c:v>
                </c:pt>
                <c:pt idx="483">
                  <c:v>4.6888285152776085E-2</c:v>
                </c:pt>
                <c:pt idx="484">
                  <c:v>3.8506458273097788E-2</c:v>
                </c:pt>
                <c:pt idx="485">
                  <c:v>4.1567007504499501E-2</c:v>
                </c:pt>
                <c:pt idx="486">
                  <c:v>4.4336446159504897E-2</c:v>
                </c:pt>
                <c:pt idx="487">
                  <c:v>5.4089815777383379E-2</c:v>
                </c:pt>
                <c:pt idx="488">
                  <c:v>7.5224207250438296E-2</c:v>
                </c:pt>
                <c:pt idx="489">
                  <c:v>9.7177897301719177E-2</c:v>
                </c:pt>
                <c:pt idx="490">
                  <c:v>0.10427201097792839</c:v>
                </c:pt>
                <c:pt idx="491">
                  <c:v>0.10618127338916585</c:v>
                </c:pt>
                <c:pt idx="492">
                  <c:v>0.10682450031171854</c:v>
                </c:pt>
                <c:pt idx="493">
                  <c:v>8.9497314356362823E-2</c:v>
                </c:pt>
                <c:pt idx="494">
                  <c:v>7.9075064891809585E-2</c:v>
                </c:pt>
                <c:pt idx="495">
                  <c:v>7.4519539839848686E-2</c:v>
                </c:pt>
                <c:pt idx="496">
                  <c:v>6.1605562197887605E-2</c:v>
                </c:pt>
                <c:pt idx="497">
                  <c:v>5.6790443303082139E-2</c:v>
                </c:pt>
                <c:pt idx="498">
                  <c:v>5.5411759086590212E-2</c:v>
                </c:pt>
                <c:pt idx="499">
                  <c:v>5.9382739440226401E-2</c:v>
                </c:pt>
                <c:pt idx="500">
                  <c:v>5.7134739201338457E-2</c:v>
                </c:pt>
                <c:pt idx="501">
                  <c:v>5.7072777248820879E-2</c:v>
                </c:pt>
                <c:pt idx="502">
                  <c:v>6.7936952343173054E-2</c:v>
                </c:pt>
                <c:pt idx="503">
                  <c:v>6.7078636160658817E-2</c:v>
                </c:pt>
                <c:pt idx="504">
                  <c:v>6.3131258177547181E-2</c:v>
                </c:pt>
                <c:pt idx="505">
                  <c:v>5.5974001894456837E-2</c:v>
                </c:pt>
                <c:pt idx="506">
                  <c:v>4.1401493752102232E-2</c:v>
                </c:pt>
                <c:pt idx="507">
                  <c:v>3.1025366614261023E-2</c:v>
                </c:pt>
                <c:pt idx="508">
                  <c:v>3.44220012589814E-2</c:v>
                </c:pt>
                <c:pt idx="509">
                  <c:v>4.7412113422355476E-2</c:v>
                </c:pt>
                <c:pt idx="510">
                  <c:v>5.3989340043782183E-2</c:v>
                </c:pt>
                <c:pt idx="511">
                  <c:v>6.6976870186879256E-2</c:v>
                </c:pt>
                <c:pt idx="512">
                  <c:v>6.3043522249296574E-2</c:v>
                </c:pt>
                <c:pt idx="513">
                  <c:v>5.5046104072685759E-2</c:v>
                </c:pt>
                <c:pt idx="514">
                  <c:v>5.0623066064468709E-2</c:v>
                </c:pt>
                <c:pt idx="515">
                  <c:v>3.5555165417832331E-2</c:v>
                </c:pt>
                <c:pt idx="516">
                  <c:v>3.131210372276353E-2</c:v>
                </c:pt>
                <c:pt idx="517">
                  <c:v>2.8277728250210837E-2</c:v>
                </c:pt>
                <c:pt idx="518">
                  <c:v>2.3928147225362642E-2</c:v>
                </c:pt>
                <c:pt idx="519">
                  <c:v>2.8479898914692964E-2</c:v>
                </c:pt>
                <c:pt idx="520">
                  <c:v>2.6186568589877095E-2</c:v>
                </c:pt>
                <c:pt idx="521">
                  <c:v>2.7320208429094633E-2</c:v>
                </c:pt>
                <c:pt idx="522">
                  <c:v>3.1811089806125258E-2</c:v>
                </c:pt>
                <c:pt idx="523">
                  <c:v>3.2883421944093105E-2</c:v>
                </c:pt>
                <c:pt idx="524">
                  <c:v>3.3792101468682875E-2</c:v>
                </c:pt>
                <c:pt idx="525">
                  <c:v>4.4321502935954611E-2</c:v>
                </c:pt>
                <c:pt idx="526">
                  <c:v>4.9574686530054334E-2</c:v>
                </c:pt>
                <c:pt idx="527">
                  <c:v>4.8039384256137053E-2</c:v>
                </c:pt>
                <c:pt idx="528">
                  <c:v>5.7191609114385998E-2</c:v>
                </c:pt>
                <c:pt idx="529">
                  <c:v>4.2806127340777697E-2</c:v>
                </c:pt>
                <c:pt idx="530">
                  <c:v>4.1510925813634893E-2</c:v>
                </c:pt>
                <c:pt idx="531">
                  <c:v>3.8375637943122293E-2</c:v>
                </c:pt>
                <c:pt idx="532">
                  <c:v>4.1563268200399232E-2</c:v>
                </c:pt>
                <c:pt idx="533">
                  <c:v>5.2265727481152074E-2</c:v>
                </c:pt>
                <c:pt idx="534">
                  <c:v>5.4279001904638802E-2</c:v>
                </c:pt>
                <c:pt idx="535">
                  <c:v>6.3665123933038359E-2</c:v>
                </c:pt>
                <c:pt idx="536">
                  <c:v>5.7337961556100131E-2</c:v>
                </c:pt>
                <c:pt idx="537">
                  <c:v>4.6547867729592296E-2</c:v>
                </c:pt>
                <c:pt idx="538">
                  <c:v>3.9008239690481755E-2</c:v>
                </c:pt>
                <c:pt idx="539">
                  <c:v>3.1477850373666114E-2</c:v>
                </c:pt>
                <c:pt idx="540">
                  <c:v>3.4858327473822434E-2</c:v>
                </c:pt>
                <c:pt idx="541">
                  <c:v>4.0186216199690657E-2</c:v>
                </c:pt>
                <c:pt idx="542">
                  <c:v>3.9641380465254672E-2</c:v>
                </c:pt>
                <c:pt idx="543">
                  <c:v>4.8853632311529935E-2</c:v>
                </c:pt>
                <c:pt idx="544">
                  <c:v>5.7404675903553568E-2</c:v>
                </c:pt>
                <c:pt idx="545">
                  <c:v>6.2426322449106744E-2</c:v>
                </c:pt>
                <c:pt idx="546">
                  <c:v>6.6251162237771832E-2</c:v>
                </c:pt>
                <c:pt idx="547">
                  <c:v>5.7993142019791444E-2</c:v>
                </c:pt>
                <c:pt idx="548">
                  <c:v>4.492030951696252E-2</c:v>
                </c:pt>
                <c:pt idx="549">
                  <c:v>3.9716068457275981E-2</c:v>
                </c:pt>
                <c:pt idx="550">
                  <c:v>3.7201390895593545E-2</c:v>
                </c:pt>
                <c:pt idx="551">
                  <c:v>3.5799340076654723E-2</c:v>
                </c:pt>
                <c:pt idx="552">
                  <c:v>3.0597055984105059E-2</c:v>
                </c:pt>
                <c:pt idx="553">
                  <c:v>3.0578599020651846E-2</c:v>
                </c:pt>
                <c:pt idx="554">
                  <c:v>3.4210592889279967E-2</c:v>
                </c:pt>
                <c:pt idx="555">
                  <c:v>3.3596635534456479E-2</c:v>
                </c:pt>
                <c:pt idx="556">
                  <c:v>3.6411014652665982E-2</c:v>
                </c:pt>
                <c:pt idx="557">
                  <c:v>3.310522475485346E-2</c:v>
                </c:pt>
                <c:pt idx="558">
                  <c:v>2.6891241833680028E-2</c:v>
                </c:pt>
                <c:pt idx="559">
                  <c:v>2.7475491768311211E-2</c:v>
                </c:pt>
                <c:pt idx="560">
                  <c:v>2.7281976355809978E-2</c:v>
                </c:pt>
                <c:pt idx="561">
                  <c:v>2.6499328206899077E-2</c:v>
                </c:pt>
                <c:pt idx="562">
                  <c:v>3.1264389940944493E-2</c:v>
                </c:pt>
                <c:pt idx="563">
                  <c:v>3.0799445644123596E-2</c:v>
                </c:pt>
                <c:pt idx="564">
                  <c:v>2.9456788396850113E-2</c:v>
                </c:pt>
                <c:pt idx="565">
                  <c:v>2.912628004327103E-2</c:v>
                </c:pt>
                <c:pt idx="566">
                  <c:v>2.6215285136997613E-2</c:v>
                </c:pt>
                <c:pt idx="567">
                  <c:v>2.2198507201850889E-2</c:v>
                </c:pt>
                <c:pt idx="568">
                  <c:v>2.1306643221670082E-2</c:v>
                </c:pt>
                <c:pt idx="569">
                  <c:v>2.6083675907418391E-2</c:v>
                </c:pt>
                <c:pt idx="570">
                  <c:v>2.0478734458832006E-2</c:v>
                </c:pt>
                <c:pt idx="571">
                  <c:v>1.984537980172673E-2</c:v>
                </c:pt>
                <c:pt idx="572">
                  <c:v>1.9421201801804087E-2</c:v>
                </c:pt>
                <c:pt idx="573">
                  <c:v>1.1074737887872416E-2</c:v>
                </c:pt>
                <c:pt idx="574">
                  <c:v>1.7747952803751001E-2</c:v>
                </c:pt>
                <c:pt idx="575">
                  <c:v>2.9040786021974303E-2</c:v>
                </c:pt>
                <c:pt idx="576">
                  <c:v>3.7889795354592873E-2</c:v>
                </c:pt>
                <c:pt idx="577">
                  <c:v>3.9802002824076949E-2</c:v>
                </c:pt>
                <c:pt idx="578">
                  <c:v>3.5187454914280589E-2</c:v>
                </c:pt>
                <c:pt idx="579">
                  <c:v>3.2982292368167382E-2</c:v>
                </c:pt>
                <c:pt idx="580">
                  <c:v>3.4250375254364952E-2</c:v>
                </c:pt>
                <c:pt idx="581">
                  <c:v>4.6883741084716941E-2</c:v>
                </c:pt>
                <c:pt idx="582">
                  <c:v>5.341508681331323E-2</c:v>
                </c:pt>
                <c:pt idx="583">
                  <c:v>5.6308331295949234E-2</c:v>
                </c:pt>
                <c:pt idx="584">
                  <c:v>4.724516658250863E-2</c:v>
                </c:pt>
                <c:pt idx="585">
                  <c:v>4.521767336699023E-2</c:v>
                </c:pt>
                <c:pt idx="586">
                  <c:v>4.597746273879396E-2</c:v>
                </c:pt>
                <c:pt idx="587">
                  <c:v>4.43173729266408E-2</c:v>
                </c:pt>
                <c:pt idx="588">
                  <c:v>4.7747070623234716E-2</c:v>
                </c:pt>
                <c:pt idx="589">
                  <c:v>4.1371648465924178E-2</c:v>
                </c:pt>
                <c:pt idx="590">
                  <c:v>4.0573632485996255E-2</c:v>
                </c:pt>
                <c:pt idx="591">
                  <c:v>3.96571061227056E-2</c:v>
                </c:pt>
                <c:pt idx="592">
                  <c:v>3.811891282797971E-2</c:v>
                </c:pt>
                <c:pt idx="593">
                  <c:v>3.8814196074368972E-2</c:v>
                </c:pt>
                <c:pt idx="594">
                  <c:v>3.7660279950154835E-2</c:v>
                </c:pt>
                <c:pt idx="595">
                  <c:v>2.7396379902093974E-2</c:v>
                </c:pt>
                <c:pt idx="596">
                  <c:v>2.5108459173849663E-2</c:v>
                </c:pt>
                <c:pt idx="597">
                  <c:v>1.9291798383126151E-2</c:v>
                </c:pt>
                <c:pt idx="598">
                  <c:v>1.979318442408478E-2</c:v>
                </c:pt>
                <c:pt idx="599">
                  <c:v>2.8256688933295374E-2</c:v>
                </c:pt>
                <c:pt idx="600">
                  <c:v>3.4829442989449899E-2</c:v>
                </c:pt>
                <c:pt idx="601">
                  <c:v>3.9908640810913283E-2</c:v>
                </c:pt>
                <c:pt idx="602">
                  <c:v>4.7262998773220211E-2</c:v>
                </c:pt>
                <c:pt idx="603">
                  <c:v>4.740273682297285E-2</c:v>
                </c:pt>
                <c:pt idx="604">
                  <c:v>4.7291439971308975E-2</c:v>
                </c:pt>
                <c:pt idx="605">
                  <c:v>4.6804381872983164E-2</c:v>
                </c:pt>
                <c:pt idx="606">
                  <c:v>3.6022675114591528E-2</c:v>
                </c:pt>
                <c:pt idx="607">
                  <c:v>3.5599232535688863E-2</c:v>
                </c:pt>
                <c:pt idx="608">
                  <c:v>3.4672631610075097E-2</c:v>
                </c:pt>
                <c:pt idx="609">
                  <c:v>3.7066405992926203E-2</c:v>
                </c:pt>
                <c:pt idx="610">
                  <c:v>4.6104352840730084E-2</c:v>
                </c:pt>
                <c:pt idx="611">
                  <c:v>5.2709322465270034E-2</c:v>
                </c:pt>
                <c:pt idx="612">
                  <c:v>6.6279984303329487E-2</c:v>
                </c:pt>
                <c:pt idx="613">
                  <c:v>7.0972927469442254E-2</c:v>
                </c:pt>
                <c:pt idx="614">
                  <c:v>7.1401160694130467E-2</c:v>
                </c:pt>
                <c:pt idx="615">
                  <c:v>6.0735474683593513E-2</c:v>
                </c:pt>
                <c:pt idx="616">
                  <c:v>4.2443987239773141E-2</c:v>
                </c:pt>
                <c:pt idx="617">
                  <c:v>3.6125851236963893E-2</c:v>
                </c:pt>
                <c:pt idx="618">
                  <c:v>2.4644189777067317E-2</c:v>
                </c:pt>
                <c:pt idx="619">
                  <c:v>2.7227737848499661E-2</c:v>
                </c:pt>
                <c:pt idx="620">
                  <c:v>3.8587802090228329E-2</c:v>
                </c:pt>
                <c:pt idx="621">
                  <c:v>5.8347911947155759E-2</c:v>
                </c:pt>
                <c:pt idx="622">
                  <c:v>6.4990636798254869E-2</c:v>
                </c:pt>
                <c:pt idx="623">
                  <c:v>6.9114529306223693E-2</c:v>
                </c:pt>
                <c:pt idx="624">
                  <c:v>6.193271516518465E-2</c:v>
                </c:pt>
                <c:pt idx="625">
                  <c:v>4.7309405150638389E-2</c:v>
                </c:pt>
                <c:pt idx="626">
                  <c:v>4.7708725403802762E-2</c:v>
                </c:pt>
                <c:pt idx="627">
                  <c:v>4.4218019401230386E-2</c:v>
                </c:pt>
                <c:pt idx="628">
                  <c:v>4.5885809910696448E-2</c:v>
                </c:pt>
                <c:pt idx="629">
                  <c:v>4.7542243047856245E-2</c:v>
                </c:pt>
                <c:pt idx="630">
                  <c:v>4.9163395643821571E-2</c:v>
                </c:pt>
                <c:pt idx="631">
                  <c:v>5.4392971826030333E-2</c:v>
                </c:pt>
                <c:pt idx="632">
                  <c:v>5.3807406382145408E-2</c:v>
                </c:pt>
                <c:pt idx="633">
                  <c:v>4.7629227152581437E-2</c:v>
                </c:pt>
                <c:pt idx="634">
                  <c:v>4.8733992333686846E-2</c:v>
                </c:pt>
                <c:pt idx="635">
                  <c:v>4.8610840399412422E-2</c:v>
                </c:pt>
                <c:pt idx="636">
                  <c:v>4.7132357860747563E-2</c:v>
                </c:pt>
                <c:pt idx="637">
                  <c:v>4.4312727775805943E-2</c:v>
                </c:pt>
                <c:pt idx="638">
                  <c:v>4.1871837708330709E-2</c:v>
                </c:pt>
                <c:pt idx="639">
                  <c:v>3.999074721209063E-2</c:v>
                </c:pt>
                <c:pt idx="640">
                  <c:v>4.7541105099329337E-2</c:v>
                </c:pt>
                <c:pt idx="641">
                  <c:v>6.0268548695668327E-2</c:v>
                </c:pt>
                <c:pt idx="642">
                  <c:v>5.9085948485121165E-2</c:v>
                </c:pt>
                <c:pt idx="643">
                  <c:v>5.7183200220285536E-2</c:v>
                </c:pt>
                <c:pt idx="644">
                  <c:v>4.9030442880184696E-2</c:v>
                </c:pt>
                <c:pt idx="645">
                  <c:v>3.789183086788539E-2</c:v>
                </c:pt>
                <c:pt idx="646">
                  <c:v>4.5888701939914206E-2</c:v>
                </c:pt>
                <c:pt idx="647">
                  <c:v>4.5862904297088863E-2</c:v>
                </c:pt>
                <c:pt idx="648">
                  <c:v>4.9673861380029917E-2</c:v>
                </c:pt>
                <c:pt idx="649">
                  <c:v>6.2468509190284488E-2</c:v>
                </c:pt>
                <c:pt idx="650">
                  <c:v>7.548133999795581E-2</c:v>
                </c:pt>
                <c:pt idx="651">
                  <c:v>8.2968924820901319E-2</c:v>
                </c:pt>
                <c:pt idx="652">
                  <c:v>8.2901453820150739E-2</c:v>
                </c:pt>
                <c:pt idx="653">
                  <c:v>8.3701291428023766E-2</c:v>
                </c:pt>
                <c:pt idx="654">
                  <c:v>7.0421534263584218E-2</c:v>
                </c:pt>
                <c:pt idx="655">
                  <c:v>7.4525923543764819E-2</c:v>
                </c:pt>
                <c:pt idx="656">
                  <c:v>9.2513496648636936E-2</c:v>
                </c:pt>
                <c:pt idx="657">
                  <c:v>0.10587012503835838</c:v>
                </c:pt>
                <c:pt idx="658">
                  <c:v>0.12132392213976284</c:v>
                </c:pt>
                <c:pt idx="659">
                  <c:v>0.12050942729125096</c:v>
                </c:pt>
                <c:pt idx="660">
                  <c:v>0.11055732598428893</c:v>
                </c:pt>
                <c:pt idx="661">
                  <c:v>0.10900240264363145</c:v>
                </c:pt>
                <c:pt idx="662">
                  <c:v>0.10255146073224096</c:v>
                </c:pt>
                <c:pt idx="663">
                  <c:v>0.1050095815793175</c:v>
                </c:pt>
                <c:pt idx="664">
                  <c:v>0.11435971564850281</c:v>
                </c:pt>
                <c:pt idx="665">
                  <c:v>0.11138007581888985</c:v>
                </c:pt>
                <c:pt idx="666">
                  <c:v>0.10468444013988715</c:v>
                </c:pt>
                <c:pt idx="667">
                  <c:v>9.6547591831043569E-2</c:v>
                </c:pt>
                <c:pt idx="668">
                  <c:v>8.0803437037414133E-2</c:v>
                </c:pt>
                <c:pt idx="669">
                  <c:v>6.160025137009318E-2</c:v>
                </c:pt>
                <c:pt idx="670">
                  <c:v>5.2924482529218102E-2</c:v>
                </c:pt>
                <c:pt idx="671">
                  <c:v>5.3438527240871579E-2</c:v>
                </c:pt>
                <c:pt idx="672">
                  <c:v>5.6953940229710912E-2</c:v>
                </c:pt>
                <c:pt idx="673">
                  <c:v>6.1937968657851894E-2</c:v>
                </c:pt>
                <c:pt idx="674">
                  <c:v>6.1235762026899565E-2</c:v>
                </c:pt>
                <c:pt idx="675">
                  <c:v>4.9998332658528377E-2</c:v>
                </c:pt>
                <c:pt idx="676">
                  <c:v>6.1764619637222608E-2</c:v>
                </c:pt>
                <c:pt idx="677">
                  <c:v>6.5842368589858855E-2</c:v>
                </c:pt>
                <c:pt idx="678">
                  <c:v>8.3584735048428602E-2</c:v>
                </c:pt>
                <c:pt idx="679">
                  <c:v>0.10436308306962983</c:v>
                </c:pt>
                <c:pt idx="680">
                  <c:v>9.9737223445566528E-2</c:v>
                </c:pt>
                <c:pt idx="681">
                  <c:v>0.11582713958984367</c:v>
                </c:pt>
                <c:pt idx="682">
                  <c:v>0.11744998992099301</c:v>
                </c:pt>
                <c:pt idx="683">
                  <c:v>0.12016974883177263</c:v>
                </c:pt>
                <c:pt idx="684">
                  <c:v>0.12253351072518651</c:v>
                </c:pt>
                <c:pt idx="685">
                  <c:v>0.11081320818801803</c:v>
                </c:pt>
                <c:pt idx="686">
                  <c:v>0.10548054471748988</c:v>
                </c:pt>
                <c:pt idx="687">
                  <c:v>8.8050636041880861E-2</c:v>
                </c:pt>
                <c:pt idx="688">
                  <c:v>7.4989606457863359E-2</c:v>
                </c:pt>
                <c:pt idx="689">
                  <c:v>6.6041479906709652E-2</c:v>
                </c:pt>
                <c:pt idx="690">
                  <c:v>5.8740134015529577E-2</c:v>
                </c:pt>
                <c:pt idx="691">
                  <c:v>6.8363781566923618E-2</c:v>
                </c:pt>
                <c:pt idx="692">
                  <c:v>6.9423983366884434E-2</c:v>
                </c:pt>
                <c:pt idx="693">
                  <c:v>6.2935484457414981E-2</c:v>
                </c:pt>
                <c:pt idx="694">
                  <c:v>5.6064087436430238E-2</c:v>
                </c:pt>
                <c:pt idx="695">
                  <c:v>4.375170768750887E-2</c:v>
                </c:pt>
                <c:pt idx="696">
                  <c:v>4.1404330848401887E-2</c:v>
                </c:pt>
                <c:pt idx="697">
                  <c:v>3.9593215348505448E-2</c:v>
                </c:pt>
                <c:pt idx="698">
                  <c:v>4.490649860396681E-2</c:v>
                </c:pt>
                <c:pt idx="699">
                  <c:v>6.473177338727476E-2</c:v>
                </c:pt>
                <c:pt idx="700">
                  <c:v>8.9944080211265182E-2</c:v>
                </c:pt>
                <c:pt idx="701">
                  <c:v>0.1172479900506436</c:v>
                </c:pt>
                <c:pt idx="702">
                  <c:v>0.12871614863361452</c:v>
                </c:pt>
                <c:pt idx="703">
                  <c:v>0.11742020904136295</c:v>
                </c:pt>
                <c:pt idx="704">
                  <c:v>9.2174653212282964E-2</c:v>
                </c:pt>
                <c:pt idx="705">
                  <c:v>6.7503970559902676E-2</c:v>
                </c:pt>
                <c:pt idx="706">
                  <c:v>5.8641067478690287E-2</c:v>
                </c:pt>
                <c:pt idx="707">
                  <c:v>5.6117187236083395E-2</c:v>
                </c:pt>
                <c:pt idx="708">
                  <c:v>5.5270342913927684E-2</c:v>
                </c:pt>
                <c:pt idx="709">
                  <c:v>5.4694453192049637E-2</c:v>
                </c:pt>
                <c:pt idx="710">
                  <c:v>4.4114375846461759E-2</c:v>
                </c:pt>
                <c:pt idx="711">
                  <c:v>4.3471546034910269E-2</c:v>
                </c:pt>
                <c:pt idx="712">
                  <c:v>3.9235893138505132E-2</c:v>
                </c:pt>
                <c:pt idx="713">
                  <c:v>3.8205626095787329E-2</c:v>
                </c:pt>
                <c:pt idx="714">
                  <c:v>4.4964747116595927E-2</c:v>
                </c:pt>
                <c:pt idx="715">
                  <c:v>4.385201876439828E-2</c:v>
                </c:pt>
                <c:pt idx="716">
                  <c:v>5.3476327394478315E-2</c:v>
                </c:pt>
                <c:pt idx="717">
                  <c:v>5.6877759058400625E-2</c:v>
                </c:pt>
                <c:pt idx="718">
                  <c:v>6.1895476689094252E-2</c:v>
                </c:pt>
                <c:pt idx="719">
                  <c:v>6.8594216801923333E-2</c:v>
                </c:pt>
                <c:pt idx="720">
                  <c:v>7.1801674297540724E-2</c:v>
                </c:pt>
                <c:pt idx="721">
                  <c:v>7.0675372273420772E-2</c:v>
                </c:pt>
                <c:pt idx="722">
                  <c:v>6.3620100935006543E-2</c:v>
                </c:pt>
                <c:pt idx="723">
                  <c:v>5.7536660260361687E-2</c:v>
                </c:pt>
                <c:pt idx="724">
                  <c:v>5.4575900852849822E-2</c:v>
                </c:pt>
                <c:pt idx="725">
                  <c:v>6.0047915531982687E-2</c:v>
                </c:pt>
                <c:pt idx="726">
                  <c:v>5.5630247001660492E-2</c:v>
                </c:pt>
                <c:pt idx="727">
                  <c:v>5.0089191032716786E-2</c:v>
                </c:pt>
                <c:pt idx="728">
                  <c:v>4.5958238674475724E-2</c:v>
                </c:pt>
                <c:pt idx="729">
                  <c:v>4.66649076474486E-2</c:v>
                </c:pt>
                <c:pt idx="730">
                  <c:v>4.8188975406115601E-2</c:v>
                </c:pt>
                <c:pt idx="731">
                  <c:v>5.5116165406979549E-2</c:v>
                </c:pt>
                <c:pt idx="732">
                  <c:v>6.3766545237948891E-2</c:v>
                </c:pt>
                <c:pt idx="733">
                  <c:v>6.6213344501469415E-2</c:v>
                </c:pt>
                <c:pt idx="734">
                  <c:v>6.9519042911395226E-2</c:v>
                </c:pt>
                <c:pt idx="735">
                  <c:v>7.4222903980016852E-2</c:v>
                </c:pt>
                <c:pt idx="736">
                  <c:v>6.7096502659944046E-2</c:v>
                </c:pt>
                <c:pt idx="737">
                  <c:v>6.4249147423162817E-2</c:v>
                </c:pt>
                <c:pt idx="738">
                  <c:v>6.5198779086418024E-2</c:v>
                </c:pt>
                <c:pt idx="739">
                  <c:v>6.3253255118013357E-2</c:v>
                </c:pt>
                <c:pt idx="740">
                  <c:v>5.9248156459094314E-2</c:v>
                </c:pt>
                <c:pt idx="741">
                  <c:v>5.7013374719554213E-2</c:v>
                </c:pt>
                <c:pt idx="742">
                  <c:v>4.9196097377924929E-2</c:v>
                </c:pt>
                <c:pt idx="743">
                  <c:v>4.6943263968112381E-2</c:v>
                </c:pt>
                <c:pt idx="744">
                  <c:v>5.885324278419457E-2</c:v>
                </c:pt>
                <c:pt idx="745">
                  <c:v>5.7318319427201024E-2</c:v>
                </c:pt>
                <c:pt idx="746">
                  <c:v>5.9269127612551264E-2</c:v>
                </c:pt>
                <c:pt idx="747">
                  <c:v>5.9614648422458609E-2</c:v>
                </c:pt>
                <c:pt idx="748">
                  <c:v>4.3595456001691804E-2</c:v>
                </c:pt>
                <c:pt idx="749">
                  <c:v>4.504261042146733E-2</c:v>
                </c:pt>
                <c:pt idx="750">
                  <c:v>4.6431147890961789E-2</c:v>
                </c:pt>
                <c:pt idx="751">
                  <c:v>4.2406784596139377E-2</c:v>
                </c:pt>
                <c:pt idx="752">
                  <c:v>3.9542287335467927E-2</c:v>
                </c:pt>
                <c:pt idx="753">
                  <c:v>3.6690787410777602E-2</c:v>
                </c:pt>
                <c:pt idx="754">
                  <c:v>3.2858813853634164E-2</c:v>
                </c:pt>
                <c:pt idx="755">
                  <c:v>2.8275767965391475E-2</c:v>
                </c:pt>
                <c:pt idx="756">
                  <c:v>3.0878020572905986E-2</c:v>
                </c:pt>
                <c:pt idx="757">
                  <c:v>2.6647184582728915E-2</c:v>
                </c:pt>
                <c:pt idx="758">
                  <c:v>2.6112114143827803E-2</c:v>
                </c:pt>
                <c:pt idx="759">
                  <c:v>2.7137932134496244E-2</c:v>
                </c:pt>
                <c:pt idx="760">
                  <c:v>2.3589187058170105E-2</c:v>
                </c:pt>
                <c:pt idx="761">
                  <c:v>2.2819574927007213E-2</c:v>
                </c:pt>
                <c:pt idx="762">
                  <c:v>2.3354431365580422E-2</c:v>
                </c:pt>
                <c:pt idx="763">
                  <c:v>2.1316573198544013E-2</c:v>
                </c:pt>
                <c:pt idx="764">
                  <c:v>2.7883796256995434E-2</c:v>
                </c:pt>
                <c:pt idx="765">
                  <c:v>2.4433362351487707E-2</c:v>
                </c:pt>
                <c:pt idx="766">
                  <c:v>2.3335172567420938E-2</c:v>
                </c:pt>
                <c:pt idx="767">
                  <c:v>2.0133755976757328E-2</c:v>
                </c:pt>
                <c:pt idx="768">
                  <c:v>1.4770833180906596E-2</c:v>
                </c:pt>
                <c:pt idx="769">
                  <c:v>1.738661431113829E-2</c:v>
                </c:pt>
                <c:pt idx="770">
                  <c:v>1.7089152959912157E-2</c:v>
                </c:pt>
                <c:pt idx="771">
                  <c:v>1.9553065969461193E-2</c:v>
                </c:pt>
                <c:pt idx="772">
                  <c:v>2.6677354281048577E-2</c:v>
                </c:pt>
                <c:pt idx="773">
                  <c:v>2.976557760579731E-2</c:v>
                </c:pt>
                <c:pt idx="774">
                  <c:v>3.0145988801665975E-2</c:v>
                </c:pt>
                <c:pt idx="775">
                  <c:v>3.3004305132813744E-2</c:v>
                </c:pt>
                <c:pt idx="776">
                  <c:v>3.39350501028391E-2</c:v>
                </c:pt>
                <c:pt idx="777">
                  <c:v>3.2406658881090129E-2</c:v>
                </c:pt>
                <c:pt idx="778">
                  <c:v>3.4670271243297031E-2</c:v>
                </c:pt>
                <c:pt idx="779">
                  <c:v>2.9489002369902675E-2</c:v>
                </c:pt>
                <c:pt idx="780">
                  <c:v>2.041799040685998E-2</c:v>
                </c:pt>
                <c:pt idx="781">
                  <c:v>1.9858424121098065E-2</c:v>
                </c:pt>
                <c:pt idx="782">
                  <c:v>1.741571130994941E-2</c:v>
                </c:pt>
                <c:pt idx="783">
                  <c:v>2.2315404932825651E-2</c:v>
                </c:pt>
                <c:pt idx="784">
                  <c:v>3.3432948356690112E-2</c:v>
                </c:pt>
                <c:pt idx="785">
                  <c:v>4.0723576447889792E-2</c:v>
                </c:pt>
                <c:pt idx="786">
                  <c:v>4.9345537442769344E-2</c:v>
                </c:pt>
                <c:pt idx="787">
                  <c:v>5.1753428555920668E-2</c:v>
                </c:pt>
                <c:pt idx="788">
                  <c:v>5.1316040973239871E-2</c:v>
                </c:pt>
                <c:pt idx="789">
                  <c:v>4.3160701548624732E-2</c:v>
                </c:pt>
                <c:pt idx="790">
                  <c:v>3.7186927909524506E-2</c:v>
                </c:pt>
                <c:pt idx="791">
                  <c:v>3.4443077827925356E-2</c:v>
                </c:pt>
                <c:pt idx="792">
                  <c:v>3.0594680832019688E-2</c:v>
                </c:pt>
                <c:pt idx="793">
                  <c:v>4.0786759258481346E-2</c:v>
                </c:pt>
                <c:pt idx="794">
                  <c:v>5.026998615439264E-2</c:v>
                </c:pt>
                <c:pt idx="795">
                  <c:v>5.5742330629418163E-2</c:v>
                </c:pt>
                <c:pt idx="796">
                  <c:v>5.5713086622061161E-2</c:v>
                </c:pt>
                <c:pt idx="797">
                  <c:v>4.9946916669443217E-2</c:v>
                </c:pt>
                <c:pt idx="798">
                  <c:v>4.072894191268283E-2</c:v>
                </c:pt>
                <c:pt idx="799">
                  <c:v>3.7611291863785992E-2</c:v>
                </c:pt>
                <c:pt idx="800">
                  <c:v>3.419653064966395E-2</c:v>
                </c:pt>
                <c:pt idx="801">
                  <c:v>4.1532158941255871E-2</c:v>
                </c:pt>
                <c:pt idx="802">
                  <c:v>4.7586840458219024E-2</c:v>
                </c:pt>
                <c:pt idx="803">
                  <c:v>4.9751416124400413E-2</c:v>
                </c:pt>
                <c:pt idx="804">
                  <c:v>5.4039026872981039E-2</c:v>
                </c:pt>
                <c:pt idx="805">
                  <c:v>5.0932026983389889E-2</c:v>
                </c:pt>
                <c:pt idx="806">
                  <c:v>4.6393907280145488E-2</c:v>
                </c:pt>
                <c:pt idx="807">
                  <c:v>4.4418228596422221E-2</c:v>
                </c:pt>
                <c:pt idx="808">
                  <c:v>4.1650793703503733E-2</c:v>
                </c:pt>
                <c:pt idx="809">
                  <c:v>3.3780266231051202E-2</c:v>
                </c:pt>
                <c:pt idx="810">
                  <c:v>2.9902875194558268E-2</c:v>
                </c:pt>
                <c:pt idx="811">
                  <c:v>3.2322168159569828E-2</c:v>
                </c:pt>
                <c:pt idx="812">
                  <c:v>3.3812580751741143E-2</c:v>
                </c:pt>
                <c:pt idx="813">
                  <c:v>3.731039733177248E-2</c:v>
                </c:pt>
                <c:pt idx="814">
                  <c:v>4.1281332637195051E-2</c:v>
                </c:pt>
                <c:pt idx="815">
                  <c:v>4.4693168809336367E-2</c:v>
                </c:pt>
                <c:pt idx="816">
                  <c:v>4.2499254041176916E-2</c:v>
                </c:pt>
                <c:pt idx="817">
                  <c:v>4.2273683829649522E-2</c:v>
                </c:pt>
                <c:pt idx="818">
                  <c:v>4.0535175451434681E-2</c:v>
                </c:pt>
                <c:pt idx="819">
                  <c:v>4.3819188528857883E-2</c:v>
                </c:pt>
                <c:pt idx="820">
                  <c:v>5.6455651437898657E-2</c:v>
                </c:pt>
                <c:pt idx="821">
                  <c:v>6.4673670653695975E-2</c:v>
                </c:pt>
                <c:pt idx="822">
                  <c:v>7.7682110230669926E-2</c:v>
                </c:pt>
                <c:pt idx="823">
                  <c:v>7.9157246419362615E-2</c:v>
                </c:pt>
                <c:pt idx="824">
                  <c:v>8.285721894331155E-2</c:v>
                </c:pt>
                <c:pt idx="825">
                  <c:v>9.0698892657247593E-2</c:v>
                </c:pt>
                <c:pt idx="826">
                  <c:v>9.8197751279208226E-2</c:v>
                </c:pt>
                <c:pt idx="827">
                  <c:v>9.9759313471449437E-2</c:v>
                </c:pt>
                <c:pt idx="828">
                  <c:v>0.10212321932635574</c:v>
                </c:pt>
                <c:pt idx="829">
                  <c:v>0.10101748028580775</c:v>
                </c:pt>
                <c:pt idx="830">
                  <c:v>0.10083517148020898</c:v>
                </c:pt>
                <c:pt idx="831">
                  <c:v>0.10032245307186524</c:v>
                </c:pt>
                <c:pt idx="832">
                  <c:v>9.8177460405328099E-2</c:v>
                </c:pt>
                <c:pt idx="833">
                  <c:v>9.3631022830964611E-2</c:v>
                </c:pt>
                <c:pt idx="834">
                  <c:v>9.1113256921342117E-2</c:v>
                </c:pt>
                <c:pt idx="835">
                  <c:v>8.6237926000238899E-2</c:v>
                </c:pt>
                <c:pt idx="836">
                  <c:v>8.768724936167259E-2</c:v>
                </c:pt>
                <c:pt idx="837">
                  <c:v>8.7979015341728056E-2</c:v>
                </c:pt>
                <c:pt idx="838">
                  <c:v>8.0861856453347258E-2</c:v>
                </c:pt>
                <c:pt idx="839">
                  <c:v>7.7035600688626749E-2</c:v>
                </c:pt>
                <c:pt idx="840">
                  <c:v>5.91318626938135E-2</c:v>
                </c:pt>
                <c:pt idx="841">
                  <c:v>4.5424546828101486E-2</c:v>
                </c:pt>
                <c:pt idx="842">
                  <c:v>3.4717960838627361E-2</c:v>
                </c:pt>
                <c:pt idx="843">
                  <c:v>3.3039697626477404E-2</c:v>
                </c:pt>
                <c:pt idx="844">
                  <c:v>3.7954987222277956E-2</c:v>
                </c:pt>
                <c:pt idx="845">
                  <c:v>4.5185523148712485E-2</c:v>
                </c:pt>
                <c:pt idx="846">
                  <c:v>4.5079514389952488E-2</c:v>
                </c:pt>
                <c:pt idx="847">
                  <c:v>3.6737122592712078E-2</c:v>
                </c:pt>
                <c:pt idx="848">
                  <c:v>2.9444251989290265E-2</c:v>
                </c:pt>
                <c:pt idx="849">
                  <c:v>2.587861074225084E-2</c:v>
                </c:pt>
                <c:pt idx="850">
                  <c:v>2.5812965453771063E-2</c:v>
                </c:pt>
                <c:pt idx="851">
                  <c:v>3.1997350386399906E-2</c:v>
                </c:pt>
                <c:pt idx="852">
                  <c:v>3.38076660771102E-2</c:v>
                </c:pt>
                <c:pt idx="853">
                  <c:v>4.0725155099013199E-2</c:v>
                </c:pt>
                <c:pt idx="854">
                  <c:v>4.9334551032608844E-2</c:v>
                </c:pt>
                <c:pt idx="855">
                  <c:v>5.4716310692134326E-2</c:v>
                </c:pt>
                <c:pt idx="856">
                  <c:v>5.7610924018108828E-2</c:v>
                </c:pt>
                <c:pt idx="857">
                  <c:v>4.7959199472504578E-2</c:v>
                </c:pt>
                <c:pt idx="858">
                  <c:v>4.2524422365119052E-2</c:v>
                </c:pt>
                <c:pt idx="859">
                  <c:v>3.6393335844171565E-2</c:v>
                </c:pt>
                <c:pt idx="860">
                  <c:v>3.2265229001719194E-2</c:v>
                </c:pt>
                <c:pt idx="861">
                  <c:v>3.0899328468818273E-2</c:v>
                </c:pt>
                <c:pt idx="862">
                  <c:v>3.3606028132936366E-2</c:v>
                </c:pt>
                <c:pt idx="863">
                  <c:v>4.1849793345947184E-2</c:v>
                </c:pt>
                <c:pt idx="864">
                  <c:v>5.8866579989304606E-2</c:v>
                </c:pt>
                <c:pt idx="865">
                  <c:v>6.4124134833444452E-2</c:v>
                </c:pt>
                <c:pt idx="866">
                  <c:v>6.2828731934439913E-2</c:v>
                </c:pt>
                <c:pt idx="867">
                  <c:v>5.8801313270475886E-2</c:v>
                </c:pt>
                <c:pt idx="868">
                  <c:v>5.3122654950541678E-2</c:v>
                </c:pt>
                <c:pt idx="869">
                  <c:v>5.1072141739899796E-2</c:v>
                </c:pt>
                <c:pt idx="870">
                  <c:v>4.3525476769797879E-2</c:v>
                </c:pt>
                <c:pt idx="871">
                  <c:v>4.59622611630119E-2</c:v>
                </c:pt>
                <c:pt idx="872">
                  <c:v>3.9595368705052016E-2</c:v>
                </c:pt>
                <c:pt idx="873">
                  <c:v>3.9702293211338495E-2</c:v>
                </c:pt>
                <c:pt idx="874">
                  <c:v>4.2058501888325606E-2</c:v>
                </c:pt>
                <c:pt idx="875">
                  <c:v>3.8037947890923594E-2</c:v>
                </c:pt>
                <c:pt idx="876">
                  <c:v>4.0544080401172758E-2</c:v>
                </c:pt>
                <c:pt idx="877">
                  <c:v>3.8619514420179656E-2</c:v>
                </c:pt>
                <c:pt idx="878">
                  <c:v>4.756111168110818E-2</c:v>
                </c:pt>
                <c:pt idx="879">
                  <c:v>4.7373935764084579E-2</c:v>
                </c:pt>
                <c:pt idx="880">
                  <c:v>3.9996259348829076E-2</c:v>
                </c:pt>
                <c:pt idx="881">
                  <c:v>3.5501939351692484E-2</c:v>
                </c:pt>
                <c:pt idx="882">
                  <c:v>3.1247988441011006E-2</c:v>
                </c:pt>
                <c:pt idx="883">
                  <c:v>2.2457245419943414E-2</c:v>
                </c:pt>
                <c:pt idx="884">
                  <c:v>2.2775385853950239E-2</c:v>
                </c:pt>
                <c:pt idx="885">
                  <c:v>2.4774358306004558E-2</c:v>
                </c:pt>
                <c:pt idx="886">
                  <c:v>2.0455122635684268E-2</c:v>
                </c:pt>
                <c:pt idx="887">
                  <c:v>2.340558626322713E-2</c:v>
                </c:pt>
                <c:pt idx="888">
                  <c:v>3.4650164945536507E-2</c:v>
                </c:pt>
                <c:pt idx="889">
                  <c:v>5.0437426020647949E-2</c:v>
                </c:pt>
                <c:pt idx="890">
                  <c:v>5.5900504496278765E-2</c:v>
                </c:pt>
                <c:pt idx="891">
                  <c:v>6.2652230425135666E-2</c:v>
                </c:pt>
                <c:pt idx="892">
                  <c:v>7.7559262838421211E-2</c:v>
                </c:pt>
                <c:pt idx="893">
                  <c:v>9.2939243769984831E-2</c:v>
                </c:pt>
                <c:pt idx="894">
                  <c:v>0.12834281704541461</c:v>
                </c:pt>
                <c:pt idx="895">
                  <c:v>0.15776240974230982</c:v>
                </c:pt>
                <c:pt idx="896">
                  <c:v>0.16784573090582214</c:v>
                </c:pt>
                <c:pt idx="897">
                  <c:v>0.16086178550029798</c:v>
                </c:pt>
                <c:pt idx="898">
                  <c:v>0.12483320580930196</c:v>
                </c:pt>
                <c:pt idx="899">
                  <c:v>0.10794971087690967</c:v>
                </c:pt>
                <c:pt idx="900">
                  <c:v>8.4138860630683099E-2</c:v>
                </c:pt>
                <c:pt idx="901">
                  <c:v>7.8891727115995028E-2</c:v>
                </c:pt>
                <c:pt idx="902">
                  <c:v>8.7244825816582355E-2</c:v>
                </c:pt>
                <c:pt idx="903">
                  <c:v>7.9409944997538784E-2</c:v>
                </c:pt>
                <c:pt idx="904">
                  <c:v>7.8447232978572465E-2</c:v>
                </c:pt>
                <c:pt idx="905">
                  <c:v>7.2747000575981463E-2</c:v>
                </c:pt>
                <c:pt idx="906">
                  <c:v>5.7680692888748844E-2</c:v>
                </c:pt>
                <c:pt idx="907">
                  <c:v>5.6189821092979868E-2</c:v>
                </c:pt>
                <c:pt idx="908">
                  <c:v>5.7366280831596339E-2</c:v>
                </c:pt>
                <c:pt idx="909">
                  <c:v>5.9264177563433752E-2</c:v>
                </c:pt>
                <c:pt idx="910">
                  <c:v>7.0275188492462365E-2</c:v>
                </c:pt>
                <c:pt idx="911">
                  <c:v>6.4760560483628271E-2</c:v>
                </c:pt>
                <c:pt idx="912">
                  <c:v>6.8736852878779398E-2</c:v>
                </c:pt>
                <c:pt idx="913">
                  <c:v>6.8779214218712942E-2</c:v>
                </c:pt>
                <c:pt idx="914">
                  <c:v>6.5457307869846992E-2</c:v>
                </c:pt>
                <c:pt idx="915">
                  <c:v>7.3569992672072676E-2</c:v>
                </c:pt>
                <c:pt idx="916">
                  <c:v>6.9455108434908985E-2</c:v>
                </c:pt>
                <c:pt idx="917">
                  <c:v>6.6490386078101482E-2</c:v>
                </c:pt>
                <c:pt idx="918">
                  <c:v>6.5210440232164602E-2</c:v>
                </c:pt>
                <c:pt idx="919">
                  <c:v>6.5511631969575712E-2</c:v>
                </c:pt>
                <c:pt idx="920">
                  <c:v>6.1862304359596929E-2</c:v>
                </c:pt>
                <c:pt idx="921">
                  <c:v>4.9496732134003088E-2</c:v>
                </c:pt>
                <c:pt idx="922">
                  <c:v>5.2138660830184966E-2</c:v>
                </c:pt>
                <c:pt idx="923">
                  <c:v>5.1475672398159852E-2</c:v>
                </c:pt>
                <c:pt idx="924">
                  <c:v>7.5136816712241039E-2</c:v>
                </c:pt>
                <c:pt idx="925">
                  <c:v>7.7853224973047391E-2</c:v>
                </c:pt>
                <c:pt idx="926">
                  <c:v>7.5285365098657103E-2</c:v>
                </c:pt>
                <c:pt idx="927">
                  <c:v>6.3991623052217145E-2</c:v>
                </c:pt>
                <c:pt idx="928">
                  <c:v>5.5491633419158345E-2</c:v>
                </c:pt>
              </c:numCache>
            </c:numRef>
          </c:val>
        </c:ser>
        <c:dLbls>
          <c:showLegendKey val="0"/>
          <c:showVal val="0"/>
          <c:showCatName val="0"/>
          <c:showSerName val="0"/>
          <c:showPercent val="0"/>
          <c:showBubbleSize val="0"/>
        </c:dLbls>
        <c:axId val="393122176"/>
        <c:axId val="393124096"/>
      </c:areaChart>
      <c:areaChart>
        <c:grouping val="stacked"/>
        <c:varyColors val="0"/>
        <c:ser>
          <c:idx val="6"/>
          <c:order val="6"/>
          <c:tx>
            <c:strRef>
              <c:f>'Finansiel stressindikator'!$H$7</c:f>
              <c:strCache>
                <c:ptCount val="1"/>
                <c:pt idx="0">
                  <c:v>Korrelationsbidrag</c:v>
                </c:pt>
              </c:strCache>
            </c:strRef>
          </c:tx>
          <c:spPr>
            <a:solidFill>
              <a:schemeClr val="accent5"/>
            </a:solidFill>
          </c:spP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stressindikator'!$H$8:$H$936</c:f>
              <c:numCache>
                <c:formatCode>0.000</c:formatCode>
                <c:ptCount val="929"/>
                <c:pt idx="0">
                  <c:v>-0.11402568781513273</c:v>
                </c:pt>
                <c:pt idx="1">
                  <c:v>-0.11886722342505307</c:v>
                </c:pt>
                <c:pt idx="2">
                  <c:v>-0.13387455977802615</c:v>
                </c:pt>
                <c:pt idx="3">
                  <c:v>-0.15818552631427518</c:v>
                </c:pt>
                <c:pt idx="4">
                  <c:v>-0.16668896352052737</c:v>
                </c:pt>
                <c:pt idx="5">
                  <c:v>-0.16904675969618205</c:v>
                </c:pt>
                <c:pt idx="6">
                  <c:v>-0.15403258161143435</c:v>
                </c:pt>
                <c:pt idx="7">
                  <c:v>-0.16883146416960915</c:v>
                </c:pt>
                <c:pt idx="8">
                  <c:v>-0.17605923957327035</c:v>
                </c:pt>
                <c:pt idx="9">
                  <c:v>-0.17086359737159879</c:v>
                </c:pt>
                <c:pt idx="10">
                  <c:v>-0.18160912067666779</c:v>
                </c:pt>
                <c:pt idx="11">
                  <c:v>-0.14833459473139654</c:v>
                </c:pt>
                <c:pt idx="12">
                  <c:v>-0.13250424366801156</c:v>
                </c:pt>
                <c:pt idx="13">
                  <c:v>-0.12982070145532554</c:v>
                </c:pt>
                <c:pt idx="14">
                  <c:v>-0.13113174343382061</c:v>
                </c:pt>
                <c:pt idx="15">
                  <c:v>-0.1601460136606454</c:v>
                </c:pt>
                <c:pt idx="16">
                  <c:v>-0.170972845691025</c:v>
                </c:pt>
                <c:pt idx="17">
                  <c:v>-0.17920100828587293</c:v>
                </c:pt>
                <c:pt idx="18">
                  <c:v>-0.17517895502197106</c:v>
                </c:pt>
                <c:pt idx="19">
                  <c:v>-0.16641024952057365</c:v>
                </c:pt>
                <c:pt idx="20">
                  <c:v>-0.16104781945999563</c:v>
                </c:pt>
                <c:pt idx="21">
                  <c:v>-0.15245303646687874</c:v>
                </c:pt>
                <c:pt idx="22">
                  <c:v>-0.1467547567146118</c:v>
                </c:pt>
                <c:pt idx="23">
                  <c:v>-0.12829091772930695</c:v>
                </c:pt>
                <c:pt idx="24">
                  <c:v>-0.1212560724722192</c:v>
                </c:pt>
                <c:pt idx="25">
                  <c:v>-0.12431281381928522</c:v>
                </c:pt>
                <c:pt idx="26">
                  <c:v>-0.12282391058603276</c:v>
                </c:pt>
                <c:pt idx="27">
                  <c:v>-0.13046940215121811</c:v>
                </c:pt>
                <c:pt idx="28">
                  <c:v>-0.13974647975450294</c:v>
                </c:pt>
                <c:pt idx="29">
                  <c:v>-0.13819490416844163</c:v>
                </c:pt>
                <c:pt idx="30">
                  <c:v>-0.14904139278752998</c:v>
                </c:pt>
                <c:pt idx="31">
                  <c:v>-0.14050672043892387</c:v>
                </c:pt>
                <c:pt idx="32">
                  <c:v>-0.15397187863206804</c:v>
                </c:pt>
                <c:pt idx="33">
                  <c:v>-0.15934754229516043</c:v>
                </c:pt>
                <c:pt idx="34">
                  <c:v>-0.14574974492348888</c:v>
                </c:pt>
                <c:pt idx="35">
                  <c:v>-0.15354968610635192</c:v>
                </c:pt>
                <c:pt idx="36">
                  <c:v>-0.16007527182664211</c:v>
                </c:pt>
                <c:pt idx="37">
                  <c:v>-0.16169560845932937</c:v>
                </c:pt>
                <c:pt idx="38">
                  <c:v>-0.17876807167886363</c:v>
                </c:pt>
                <c:pt idx="39">
                  <c:v>-0.18374363710103081</c:v>
                </c:pt>
                <c:pt idx="40">
                  <c:v>-0.17307906564196907</c:v>
                </c:pt>
                <c:pt idx="41">
                  <c:v>-0.17774159209015211</c:v>
                </c:pt>
                <c:pt idx="42">
                  <c:v>-0.16546696714971934</c:v>
                </c:pt>
                <c:pt idx="43">
                  <c:v>-0.15568264672850693</c:v>
                </c:pt>
                <c:pt idx="44">
                  <c:v>-0.14197142490623688</c:v>
                </c:pt>
                <c:pt idx="45">
                  <c:v>-0.12362517483589919</c:v>
                </c:pt>
                <c:pt idx="46">
                  <c:v>-0.12180836760918975</c:v>
                </c:pt>
                <c:pt idx="47">
                  <c:v>-0.12128461645537458</c:v>
                </c:pt>
                <c:pt idx="48">
                  <c:v>-0.11474118257769533</c:v>
                </c:pt>
                <c:pt idx="49">
                  <c:v>-0.11782253910941609</c:v>
                </c:pt>
                <c:pt idx="50">
                  <c:v>-0.1266031987466017</c:v>
                </c:pt>
                <c:pt idx="51">
                  <c:v>-0.13348169988757927</c:v>
                </c:pt>
                <c:pt idx="52">
                  <c:v>-0.14998385454294841</c:v>
                </c:pt>
                <c:pt idx="53">
                  <c:v>-0.16957117502692143</c:v>
                </c:pt>
                <c:pt idx="54">
                  <c:v>-0.15924434194845771</c:v>
                </c:pt>
                <c:pt idx="55">
                  <c:v>-0.15496633735995352</c:v>
                </c:pt>
                <c:pt idx="56">
                  <c:v>-0.14714784073774603</c:v>
                </c:pt>
                <c:pt idx="57">
                  <c:v>-0.12415715636107633</c:v>
                </c:pt>
                <c:pt idx="58">
                  <c:v>-0.1321719944457691</c:v>
                </c:pt>
                <c:pt idx="59">
                  <c:v>-0.14110668920452046</c:v>
                </c:pt>
                <c:pt idx="60">
                  <c:v>-0.14385515705856278</c:v>
                </c:pt>
                <c:pt idx="61">
                  <c:v>-0.16270879687036865</c:v>
                </c:pt>
                <c:pt idx="62">
                  <c:v>-0.16634608035520371</c:v>
                </c:pt>
                <c:pt idx="63">
                  <c:v>-0.15978640727974219</c:v>
                </c:pt>
                <c:pt idx="64">
                  <c:v>-0.14507354287353713</c:v>
                </c:pt>
                <c:pt idx="65">
                  <c:v>-0.12089200631064051</c:v>
                </c:pt>
                <c:pt idx="66">
                  <c:v>-0.10048038633142968</c:v>
                </c:pt>
                <c:pt idx="67">
                  <c:v>-9.6681641381284295E-2</c:v>
                </c:pt>
                <c:pt idx="68">
                  <c:v>-0.10806472993449107</c:v>
                </c:pt>
                <c:pt idx="69">
                  <c:v>-0.11890953838676502</c:v>
                </c:pt>
                <c:pt idx="70">
                  <c:v>-0.11228136753628945</c:v>
                </c:pt>
                <c:pt idx="71">
                  <c:v>-9.2742650983649838E-2</c:v>
                </c:pt>
                <c:pt idx="72">
                  <c:v>-8.1009060212204428E-2</c:v>
                </c:pt>
                <c:pt idx="73">
                  <c:v>-6.9691397478287731E-2</c:v>
                </c:pt>
                <c:pt idx="74">
                  <c:v>-5.7991185055750336E-2</c:v>
                </c:pt>
                <c:pt idx="75">
                  <c:v>-6.2226534073064832E-2</c:v>
                </c:pt>
                <c:pt idx="76">
                  <c:v>-4.6005982395750905E-2</c:v>
                </c:pt>
                <c:pt idx="77">
                  <c:v>-3.4004534631231882E-2</c:v>
                </c:pt>
                <c:pt idx="78">
                  <c:v>-3.7211257029414982E-2</c:v>
                </c:pt>
                <c:pt idx="79">
                  <c:v>-3.1178685714030263E-2</c:v>
                </c:pt>
                <c:pt idx="80">
                  <c:v>-3.6042437807904532E-2</c:v>
                </c:pt>
                <c:pt idx="81">
                  <c:v>-3.460982807073848E-2</c:v>
                </c:pt>
                <c:pt idx="82">
                  <c:v>-3.4828195529314737E-2</c:v>
                </c:pt>
                <c:pt idx="83">
                  <c:v>-3.5851880024138111E-2</c:v>
                </c:pt>
                <c:pt idx="84">
                  <c:v>-3.2916591723237063E-2</c:v>
                </c:pt>
                <c:pt idx="85">
                  <c:v>-2.9901700975125706E-2</c:v>
                </c:pt>
                <c:pt idx="86">
                  <c:v>-2.4544100417104343E-2</c:v>
                </c:pt>
                <c:pt idx="87">
                  <c:v>-2.0836525250633807E-2</c:v>
                </c:pt>
                <c:pt idx="88">
                  <c:v>-1.9361324133575851E-2</c:v>
                </c:pt>
                <c:pt idx="89">
                  <c:v>-1.8763275379071208E-2</c:v>
                </c:pt>
                <c:pt idx="90">
                  <c:v>-1.7899529166892171E-2</c:v>
                </c:pt>
                <c:pt idx="91">
                  <c:v>-1.6866115559718245E-2</c:v>
                </c:pt>
                <c:pt idx="92">
                  <c:v>-2.0482395978688311E-2</c:v>
                </c:pt>
                <c:pt idx="93">
                  <c:v>-2.3893010239451118E-2</c:v>
                </c:pt>
                <c:pt idx="94">
                  <c:v>-2.5209145294696297E-2</c:v>
                </c:pt>
                <c:pt idx="95">
                  <c:v>-2.2577521636250111E-2</c:v>
                </c:pt>
                <c:pt idx="96">
                  <c:v>-1.5163628120731243E-2</c:v>
                </c:pt>
                <c:pt idx="97">
                  <c:v>-1.6278964331955088E-2</c:v>
                </c:pt>
                <c:pt idx="98">
                  <c:v>-1.7274416440193438E-2</c:v>
                </c:pt>
                <c:pt idx="99">
                  <c:v>-2.1317964701494066E-2</c:v>
                </c:pt>
                <c:pt idx="100">
                  <c:v>-2.4078580348004336E-2</c:v>
                </c:pt>
                <c:pt idx="101">
                  <c:v>-1.8656620887928327E-2</c:v>
                </c:pt>
                <c:pt idx="102">
                  <c:v>-1.9184117287686028E-2</c:v>
                </c:pt>
                <c:pt idx="103">
                  <c:v>-1.6267830543918005E-2</c:v>
                </c:pt>
                <c:pt idx="104">
                  <c:v>-1.4808686968415509E-2</c:v>
                </c:pt>
                <c:pt idx="105">
                  <c:v>-1.5068722401891291E-2</c:v>
                </c:pt>
                <c:pt idx="106">
                  <c:v>-1.1655596331939508E-2</c:v>
                </c:pt>
                <c:pt idx="107">
                  <c:v>-1.0089504732226223E-2</c:v>
                </c:pt>
                <c:pt idx="108">
                  <c:v>-8.4024229489947089E-3</c:v>
                </c:pt>
                <c:pt idx="109">
                  <c:v>-6.8114235406422363E-3</c:v>
                </c:pt>
                <c:pt idx="110">
                  <c:v>-6.2513783335384765E-3</c:v>
                </c:pt>
                <c:pt idx="111">
                  <c:v>-6.4147970550147287E-3</c:v>
                </c:pt>
                <c:pt idx="112">
                  <c:v>-7.4457768750044659E-3</c:v>
                </c:pt>
                <c:pt idx="113">
                  <c:v>-8.0599529060553024E-3</c:v>
                </c:pt>
                <c:pt idx="114">
                  <c:v>-9.3698303663934668E-3</c:v>
                </c:pt>
                <c:pt idx="115">
                  <c:v>-8.9664004638452394E-3</c:v>
                </c:pt>
                <c:pt idx="116">
                  <c:v>-8.2722786413426327E-3</c:v>
                </c:pt>
                <c:pt idx="117">
                  <c:v>-7.0009907461053428E-3</c:v>
                </c:pt>
                <c:pt idx="118">
                  <c:v>-1.0086677347467363E-2</c:v>
                </c:pt>
                <c:pt idx="119">
                  <c:v>-1.3245642383532985E-2</c:v>
                </c:pt>
                <c:pt idx="120">
                  <c:v>-1.7178191394351755E-2</c:v>
                </c:pt>
                <c:pt idx="121">
                  <c:v>-1.7952485640259322E-2</c:v>
                </c:pt>
                <c:pt idx="122">
                  <c:v>-1.4801490713690704E-2</c:v>
                </c:pt>
                <c:pt idx="123">
                  <c:v>-1.4315199789319416E-2</c:v>
                </c:pt>
                <c:pt idx="124">
                  <c:v>-1.3653402653363442E-2</c:v>
                </c:pt>
                <c:pt idx="125">
                  <c:v>-1.7341354876145659E-2</c:v>
                </c:pt>
                <c:pt idx="126">
                  <c:v>-1.9205499495834832E-2</c:v>
                </c:pt>
                <c:pt idx="127">
                  <c:v>-2.0393736543021249E-2</c:v>
                </c:pt>
                <c:pt idx="128">
                  <c:v>-2.1015307826556889E-2</c:v>
                </c:pt>
                <c:pt idx="129">
                  <c:v>-2.0514876213106603E-2</c:v>
                </c:pt>
                <c:pt idx="130">
                  <c:v>-2.3612341884413302E-2</c:v>
                </c:pt>
                <c:pt idx="131">
                  <c:v>-2.0803765736283314E-2</c:v>
                </c:pt>
                <c:pt idx="132">
                  <c:v>-1.8059575136978728E-2</c:v>
                </c:pt>
                <c:pt idx="133">
                  <c:v>-1.5580271221081375E-2</c:v>
                </c:pt>
                <c:pt idx="134">
                  <c:v>-1.0782826204244603E-2</c:v>
                </c:pt>
                <c:pt idx="135">
                  <c:v>-1.0311816592174818E-2</c:v>
                </c:pt>
                <c:pt idx="136">
                  <c:v>-1.2191417183173348E-2</c:v>
                </c:pt>
                <c:pt idx="137">
                  <c:v>-1.0531873940879441E-2</c:v>
                </c:pt>
                <c:pt idx="138">
                  <c:v>-8.9245973247162672E-3</c:v>
                </c:pt>
                <c:pt idx="139">
                  <c:v>-9.2751277228185422E-3</c:v>
                </c:pt>
                <c:pt idx="140">
                  <c:v>-5.4520423546261208E-3</c:v>
                </c:pt>
                <c:pt idx="141">
                  <c:v>-6.9727128300124362E-3</c:v>
                </c:pt>
                <c:pt idx="142">
                  <c:v>-7.9718986410348761E-3</c:v>
                </c:pt>
                <c:pt idx="143">
                  <c:v>-9.7017789685443431E-3</c:v>
                </c:pt>
                <c:pt idx="144">
                  <c:v>-1.236833104469294E-2</c:v>
                </c:pt>
                <c:pt idx="145">
                  <c:v>-1.447676115704595E-2</c:v>
                </c:pt>
                <c:pt idx="146">
                  <c:v>-1.6356639681483168E-2</c:v>
                </c:pt>
                <c:pt idx="147">
                  <c:v>-1.6814566414467894E-2</c:v>
                </c:pt>
                <c:pt idx="148">
                  <c:v>-1.7244383440316396E-2</c:v>
                </c:pt>
                <c:pt idx="149">
                  <c:v>-1.9444848883260493E-2</c:v>
                </c:pt>
                <c:pt idx="150">
                  <c:v>-1.6976801972797752E-2</c:v>
                </c:pt>
                <c:pt idx="151">
                  <c:v>-1.3926712907677087E-2</c:v>
                </c:pt>
                <c:pt idx="152">
                  <c:v>-1.3419372871594226E-2</c:v>
                </c:pt>
                <c:pt idx="153">
                  <c:v>-7.4063897934046538E-3</c:v>
                </c:pt>
                <c:pt idx="154">
                  <c:v>-8.8853552496866023E-3</c:v>
                </c:pt>
                <c:pt idx="155">
                  <c:v>-1.0255345175515643E-2</c:v>
                </c:pt>
                <c:pt idx="156">
                  <c:v>-8.4408439860159112E-3</c:v>
                </c:pt>
                <c:pt idx="157">
                  <c:v>-1.1698919849950494E-2</c:v>
                </c:pt>
                <c:pt idx="158">
                  <c:v>-1.1169213641212927E-2</c:v>
                </c:pt>
                <c:pt idx="159">
                  <c:v>-1.1683847981136225E-2</c:v>
                </c:pt>
                <c:pt idx="160">
                  <c:v>-1.2108642416628221E-2</c:v>
                </c:pt>
                <c:pt idx="161">
                  <c:v>-9.6734910582443115E-3</c:v>
                </c:pt>
                <c:pt idx="162">
                  <c:v>-8.9818150873371416E-3</c:v>
                </c:pt>
                <c:pt idx="163">
                  <c:v>-8.4086851712627253E-3</c:v>
                </c:pt>
                <c:pt idx="164">
                  <c:v>-7.9090003170923309E-3</c:v>
                </c:pt>
                <c:pt idx="165">
                  <c:v>-7.6833661593946126E-3</c:v>
                </c:pt>
                <c:pt idx="166">
                  <c:v>-1.0312261091532604E-2</c:v>
                </c:pt>
                <c:pt idx="167">
                  <c:v>-1.3219525017820213E-2</c:v>
                </c:pt>
                <c:pt idx="168">
                  <c:v>-1.3935223469522973E-2</c:v>
                </c:pt>
                <c:pt idx="169">
                  <c:v>-1.5166406860311551E-2</c:v>
                </c:pt>
                <c:pt idx="170">
                  <c:v>-1.2869853112888949E-2</c:v>
                </c:pt>
                <c:pt idx="171">
                  <c:v>-1.0098093027017085E-2</c:v>
                </c:pt>
                <c:pt idx="172">
                  <c:v>-1.0132498779831883E-2</c:v>
                </c:pt>
                <c:pt idx="173">
                  <c:v>-1.6714898186174124E-2</c:v>
                </c:pt>
                <c:pt idx="174">
                  <c:v>-2.1886832520836397E-2</c:v>
                </c:pt>
                <c:pt idx="175">
                  <c:v>-2.6667747804995368E-2</c:v>
                </c:pt>
                <c:pt idx="176">
                  <c:v>-3.5340979206891693E-2</c:v>
                </c:pt>
                <c:pt idx="177">
                  <c:v>-3.3287190753366058E-2</c:v>
                </c:pt>
                <c:pt idx="178">
                  <c:v>-3.2269323866419231E-2</c:v>
                </c:pt>
                <c:pt idx="179">
                  <c:v>-3.9878498031538173E-2</c:v>
                </c:pt>
                <c:pt idx="180">
                  <c:v>-3.6199649287844027E-2</c:v>
                </c:pt>
                <c:pt idx="181">
                  <c:v>-3.3699970064515236E-2</c:v>
                </c:pt>
                <c:pt idx="182">
                  <c:v>-3.6115534758191736E-2</c:v>
                </c:pt>
                <c:pt idx="183">
                  <c:v>-2.4835979874012565E-2</c:v>
                </c:pt>
                <c:pt idx="184">
                  <c:v>-2.4907526918090145E-2</c:v>
                </c:pt>
                <c:pt idx="185">
                  <c:v>-2.2827289073793916E-2</c:v>
                </c:pt>
                <c:pt idx="186">
                  <c:v>-1.8225998954190734E-2</c:v>
                </c:pt>
                <c:pt idx="187">
                  <c:v>-1.8948119167476685E-2</c:v>
                </c:pt>
                <c:pt idx="188">
                  <c:v>-1.5308534999337299E-2</c:v>
                </c:pt>
                <c:pt idx="189">
                  <c:v>-1.7648576870855234E-2</c:v>
                </c:pt>
                <c:pt idx="190">
                  <c:v>-1.8701785983073871E-2</c:v>
                </c:pt>
                <c:pt idx="191">
                  <c:v>-2.0854380353760388E-2</c:v>
                </c:pt>
                <c:pt idx="192">
                  <c:v>-2.2578106336467105E-2</c:v>
                </c:pt>
                <c:pt idx="193">
                  <c:v>-2.3206150490741762E-2</c:v>
                </c:pt>
                <c:pt idx="194">
                  <c:v>-2.1701716266942062E-2</c:v>
                </c:pt>
                <c:pt idx="195">
                  <c:v>-1.8266450294846082E-2</c:v>
                </c:pt>
                <c:pt idx="196">
                  <c:v>-1.8844748369955477E-2</c:v>
                </c:pt>
                <c:pt idx="197">
                  <c:v>-1.9856813186912972E-2</c:v>
                </c:pt>
                <c:pt idx="198">
                  <c:v>-2.0605211204025392E-2</c:v>
                </c:pt>
                <c:pt idx="199">
                  <c:v>-2.1502104978042058E-2</c:v>
                </c:pt>
                <c:pt idx="200">
                  <c:v>-2.0010089562890285E-2</c:v>
                </c:pt>
                <c:pt idx="201">
                  <c:v>-2.0111243593731551E-2</c:v>
                </c:pt>
                <c:pt idx="202">
                  <c:v>-1.9619910691356018E-2</c:v>
                </c:pt>
                <c:pt idx="203">
                  <c:v>-2.1676392487293639E-2</c:v>
                </c:pt>
                <c:pt idx="204">
                  <c:v>-2.2079277546545789E-2</c:v>
                </c:pt>
                <c:pt idx="205">
                  <c:v>-1.8332326377073938E-2</c:v>
                </c:pt>
                <c:pt idx="206">
                  <c:v>-2.2166205667606492E-2</c:v>
                </c:pt>
                <c:pt idx="207">
                  <c:v>-2.3670162936574368E-2</c:v>
                </c:pt>
                <c:pt idx="208">
                  <c:v>-2.2715432553216841E-2</c:v>
                </c:pt>
                <c:pt idx="209">
                  <c:v>-2.417099408460141E-2</c:v>
                </c:pt>
                <c:pt idx="210">
                  <c:v>-2.1931844319750184E-2</c:v>
                </c:pt>
                <c:pt idx="211">
                  <c:v>-2.0656178671689326E-2</c:v>
                </c:pt>
                <c:pt idx="212">
                  <c:v>-2.1942720230942819E-2</c:v>
                </c:pt>
                <c:pt idx="213">
                  <c:v>-2.1999190673550273E-2</c:v>
                </c:pt>
                <c:pt idx="214">
                  <c:v>-2.797278722829516E-2</c:v>
                </c:pt>
                <c:pt idx="215">
                  <c:v>-3.4724508896186571E-2</c:v>
                </c:pt>
                <c:pt idx="216">
                  <c:v>-4.2577794885948581E-2</c:v>
                </c:pt>
                <c:pt idx="217">
                  <c:v>-5.2210327269618467E-2</c:v>
                </c:pt>
                <c:pt idx="218">
                  <c:v>-5.4568044595584994E-2</c:v>
                </c:pt>
                <c:pt idx="219">
                  <c:v>-5.4087418926890118E-2</c:v>
                </c:pt>
                <c:pt idx="220">
                  <c:v>-5.2353087759160616E-2</c:v>
                </c:pt>
                <c:pt idx="221">
                  <c:v>-4.6552918183929898E-2</c:v>
                </c:pt>
                <c:pt idx="222">
                  <c:v>-4.016900510007694E-2</c:v>
                </c:pt>
                <c:pt idx="223">
                  <c:v>-3.7811433123790761E-2</c:v>
                </c:pt>
                <c:pt idx="224">
                  <c:v>-3.3142371901096104E-2</c:v>
                </c:pt>
                <c:pt idx="225">
                  <c:v>-3.4704436767063571E-2</c:v>
                </c:pt>
                <c:pt idx="226">
                  <c:v>-3.4565137584113587E-2</c:v>
                </c:pt>
                <c:pt idx="227">
                  <c:v>-3.2537518665420664E-2</c:v>
                </c:pt>
                <c:pt idx="228">
                  <c:v>-3.8499231636569695E-2</c:v>
                </c:pt>
                <c:pt idx="229">
                  <c:v>-4.1539191329472369E-2</c:v>
                </c:pt>
                <c:pt idx="230">
                  <c:v>-4.4927959832909092E-2</c:v>
                </c:pt>
                <c:pt idx="231">
                  <c:v>-4.5962433880423481E-2</c:v>
                </c:pt>
                <c:pt idx="232">
                  <c:v>-4.5352700368037055E-2</c:v>
                </c:pt>
                <c:pt idx="233">
                  <c:v>-4.4062575685379399E-2</c:v>
                </c:pt>
                <c:pt idx="234">
                  <c:v>-4.248079017513938E-2</c:v>
                </c:pt>
                <c:pt idx="235">
                  <c:v>-5.925909244340033E-2</c:v>
                </c:pt>
                <c:pt idx="236">
                  <c:v>-7.1550037587278292E-2</c:v>
                </c:pt>
                <c:pt idx="237">
                  <c:v>-9.1554240333954012E-2</c:v>
                </c:pt>
                <c:pt idx="238">
                  <c:v>-0.11658546214072391</c:v>
                </c:pt>
                <c:pt idx="239">
                  <c:v>-0.12735938239462991</c:v>
                </c:pt>
                <c:pt idx="240">
                  <c:v>-0.13316014799900078</c:v>
                </c:pt>
                <c:pt idx="241">
                  <c:v>-0.12496834829589881</c:v>
                </c:pt>
                <c:pt idx="242">
                  <c:v>-0.12471279588924566</c:v>
                </c:pt>
                <c:pt idx="243">
                  <c:v>-0.13233183421612504</c:v>
                </c:pt>
                <c:pt idx="244">
                  <c:v>-0.13453771568288742</c:v>
                </c:pt>
                <c:pt idx="245">
                  <c:v>-0.13794321095760009</c:v>
                </c:pt>
                <c:pt idx="246">
                  <c:v>-0.13653469273708232</c:v>
                </c:pt>
                <c:pt idx="247">
                  <c:v>-0.12303592658109042</c:v>
                </c:pt>
                <c:pt idx="248">
                  <c:v>-0.1394151179915844</c:v>
                </c:pt>
                <c:pt idx="249">
                  <c:v>-0.15125887051372716</c:v>
                </c:pt>
                <c:pt idx="250">
                  <c:v>-0.15565888872522682</c:v>
                </c:pt>
                <c:pt idx="251">
                  <c:v>-0.17656329341672544</c:v>
                </c:pt>
                <c:pt idx="252">
                  <c:v>-0.17076873376132617</c:v>
                </c:pt>
                <c:pt idx="253">
                  <c:v>-0.1900278885168814</c:v>
                </c:pt>
                <c:pt idx="254">
                  <c:v>-0.19967647527895538</c:v>
                </c:pt>
                <c:pt idx="255">
                  <c:v>-0.18962859200098381</c:v>
                </c:pt>
                <c:pt idx="256">
                  <c:v>-0.17990991146430702</c:v>
                </c:pt>
                <c:pt idx="257">
                  <c:v>-0.16191412539439234</c:v>
                </c:pt>
                <c:pt idx="258">
                  <c:v>-0.16732684473802714</c:v>
                </c:pt>
                <c:pt idx="259">
                  <c:v>-0.16503179725764208</c:v>
                </c:pt>
                <c:pt idx="260">
                  <c:v>-0.18472004772512485</c:v>
                </c:pt>
                <c:pt idx="261">
                  <c:v>-0.2050980963813443</c:v>
                </c:pt>
                <c:pt idx="262">
                  <c:v>-0.19761194995366149</c:v>
                </c:pt>
                <c:pt idx="263">
                  <c:v>-0.19791269069657813</c:v>
                </c:pt>
                <c:pt idx="264">
                  <c:v>-0.17639359485532774</c:v>
                </c:pt>
                <c:pt idx="265">
                  <c:v>-0.14289202524405364</c:v>
                </c:pt>
                <c:pt idx="266">
                  <c:v>-0.13392207323266075</c:v>
                </c:pt>
                <c:pt idx="267">
                  <c:v>-0.11797559809008967</c:v>
                </c:pt>
                <c:pt idx="268">
                  <c:v>-0.12126569577828439</c:v>
                </c:pt>
                <c:pt idx="269">
                  <c:v>-0.14168732556786323</c:v>
                </c:pt>
                <c:pt idx="270">
                  <c:v>-0.14454445609304306</c:v>
                </c:pt>
                <c:pt idx="271">
                  <c:v>-0.15431942810303234</c:v>
                </c:pt>
                <c:pt idx="272">
                  <c:v>-0.15038233607433416</c:v>
                </c:pt>
                <c:pt idx="273">
                  <c:v>-0.13925302383601845</c:v>
                </c:pt>
                <c:pt idx="274">
                  <c:v>-0.14444111817435973</c:v>
                </c:pt>
                <c:pt idx="275">
                  <c:v>-0.1353971230910368</c:v>
                </c:pt>
                <c:pt idx="276">
                  <c:v>-0.13230091468002708</c:v>
                </c:pt>
                <c:pt idx="277">
                  <c:v>-0.11638808181515792</c:v>
                </c:pt>
                <c:pt idx="278">
                  <c:v>-0.10398787168926887</c:v>
                </c:pt>
                <c:pt idx="279">
                  <c:v>-0.11749658072749763</c:v>
                </c:pt>
                <c:pt idx="280">
                  <c:v>-0.13835326577030232</c:v>
                </c:pt>
                <c:pt idx="281">
                  <c:v>-0.16241866300772262</c:v>
                </c:pt>
                <c:pt idx="282">
                  <c:v>-0.17533675785417779</c:v>
                </c:pt>
                <c:pt idx="283">
                  <c:v>-0.17363932001293775</c:v>
                </c:pt>
                <c:pt idx="284">
                  <c:v>-0.18178926872002821</c:v>
                </c:pt>
                <c:pt idx="285">
                  <c:v>-0.18073515121162304</c:v>
                </c:pt>
                <c:pt idx="286">
                  <c:v>-0.17645167425018538</c:v>
                </c:pt>
                <c:pt idx="287">
                  <c:v>-0.18240398436114652</c:v>
                </c:pt>
                <c:pt idx="288">
                  <c:v>-0.15094357093423116</c:v>
                </c:pt>
                <c:pt idx="289">
                  <c:v>-0.16559792842844911</c:v>
                </c:pt>
                <c:pt idx="290">
                  <c:v>-0.17181682075798344</c:v>
                </c:pt>
                <c:pt idx="291">
                  <c:v>-0.17365601200773573</c:v>
                </c:pt>
                <c:pt idx="292">
                  <c:v>-0.18738246818755377</c:v>
                </c:pt>
                <c:pt idx="293">
                  <c:v>-0.18383610213799562</c:v>
                </c:pt>
                <c:pt idx="294">
                  <c:v>-0.19869379576390245</c:v>
                </c:pt>
                <c:pt idx="295">
                  <c:v>-0.2072507043621214</c:v>
                </c:pt>
                <c:pt idx="296">
                  <c:v>-0.22229289037179911</c:v>
                </c:pt>
                <c:pt idx="297">
                  <c:v>-0.21890005436175819</c:v>
                </c:pt>
                <c:pt idx="298">
                  <c:v>-0.19746203156087061</c:v>
                </c:pt>
                <c:pt idx="299">
                  <c:v>-0.17777265311730872</c:v>
                </c:pt>
                <c:pt idx="300">
                  <c:v>-0.15864454268576278</c:v>
                </c:pt>
                <c:pt idx="301">
                  <c:v>-0.13671962690397776</c:v>
                </c:pt>
                <c:pt idx="302">
                  <c:v>-0.12382604331780711</c:v>
                </c:pt>
                <c:pt idx="303">
                  <c:v>-0.11528171921313946</c:v>
                </c:pt>
                <c:pt idx="304">
                  <c:v>-0.1024916026575371</c:v>
                </c:pt>
                <c:pt idx="305">
                  <c:v>-9.555266772507931E-2</c:v>
                </c:pt>
                <c:pt idx="306">
                  <c:v>-8.7577621356759616E-2</c:v>
                </c:pt>
                <c:pt idx="307">
                  <c:v>-8.1704587539128681E-2</c:v>
                </c:pt>
                <c:pt idx="308">
                  <c:v>-7.5650251920695188E-2</c:v>
                </c:pt>
                <c:pt idx="309">
                  <c:v>-6.6676782076057872E-2</c:v>
                </c:pt>
                <c:pt idx="310">
                  <c:v>-6.3285904154705586E-2</c:v>
                </c:pt>
                <c:pt idx="311">
                  <c:v>-6.1461847426675265E-2</c:v>
                </c:pt>
                <c:pt idx="312">
                  <c:v>-6.0711786567617221E-2</c:v>
                </c:pt>
                <c:pt idx="313">
                  <c:v>-6.1784243492450153E-2</c:v>
                </c:pt>
                <c:pt idx="314">
                  <c:v>-5.9660927912985051E-2</c:v>
                </c:pt>
                <c:pt idx="315">
                  <c:v>-5.5670442744528703E-2</c:v>
                </c:pt>
                <c:pt idx="316">
                  <c:v>-5.154362452367578E-2</c:v>
                </c:pt>
                <c:pt idx="317">
                  <c:v>-5.0540033555698471E-2</c:v>
                </c:pt>
                <c:pt idx="318">
                  <c:v>-5.0074295395694302E-2</c:v>
                </c:pt>
                <c:pt idx="319">
                  <c:v>-4.9629646841882424E-2</c:v>
                </c:pt>
                <c:pt idx="320">
                  <c:v>-5.0555125920572874E-2</c:v>
                </c:pt>
                <c:pt idx="321">
                  <c:v>-4.8075705074334119E-2</c:v>
                </c:pt>
                <c:pt idx="322">
                  <c:v>-4.5951043367774891E-2</c:v>
                </c:pt>
                <c:pt idx="323">
                  <c:v>-4.4375086493756433E-2</c:v>
                </c:pt>
                <c:pt idx="324">
                  <c:v>-4.1493051850863161E-2</c:v>
                </c:pt>
                <c:pt idx="325">
                  <c:v>-4.1236909659683851E-2</c:v>
                </c:pt>
                <c:pt idx="326">
                  <c:v>-4.0528924130642463E-2</c:v>
                </c:pt>
                <c:pt idx="327">
                  <c:v>-3.9578466738504958E-2</c:v>
                </c:pt>
                <c:pt idx="328">
                  <c:v>-4.0876256326495941E-2</c:v>
                </c:pt>
                <c:pt idx="329">
                  <c:v>-3.9182136651151667E-2</c:v>
                </c:pt>
                <c:pt idx="330">
                  <c:v>-3.7716127015747003E-2</c:v>
                </c:pt>
                <c:pt idx="331">
                  <c:v>-3.6484835043484654E-2</c:v>
                </c:pt>
                <c:pt idx="332">
                  <c:v>-3.7437386830891595E-2</c:v>
                </c:pt>
                <c:pt idx="333">
                  <c:v>-3.9716714868331726E-2</c:v>
                </c:pt>
                <c:pt idx="334">
                  <c:v>-4.1131603070227452E-2</c:v>
                </c:pt>
                <c:pt idx="335">
                  <c:v>-4.4348343384868927E-2</c:v>
                </c:pt>
                <c:pt idx="336">
                  <c:v>-4.250157419621492E-2</c:v>
                </c:pt>
                <c:pt idx="337">
                  <c:v>-3.9385631797539289E-2</c:v>
                </c:pt>
                <c:pt idx="338">
                  <c:v>-4.1004046104130443E-2</c:v>
                </c:pt>
                <c:pt idx="339">
                  <c:v>-4.0922101816012024E-2</c:v>
                </c:pt>
                <c:pt idx="340">
                  <c:v>-4.555706103665913E-2</c:v>
                </c:pt>
                <c:pt idx="341">
                  <c:v>-5.0693043723329001E-2</c:v>
                </c:pt>
                <c:pt idx="342">
                  <c:v>-5.2991347599745109E-2</c:v>
                </c:pt>
                <c:pt idx="343">
                  <c:v>-5.4639699538308384E-2</c:v>
                </c:pt>
                <c:pt idx="344">
                  <c:v>-5.1066454541401463E-2</c:v>
                </c:pt>
                <c:pt idx="345">
                  <c:v>-5.118490248530605E-2</c:v>
                </c:pt>
                <c:pt idx="346">
                  <c:v>-4.9082398897661694E-2</c:v>
                </c:pt>
                <c:pt idx="347">
                  <c:v>-4.8317830647368887E-2</c:v>
                </c:pt>
                <c:pt idx="348">
                  <c:v>-5.4871799185162218E-2</c:v>
                </c:pt>
                <c:pt idx="349">
                  <c:v>-5.8224368705705187E-2</c:v>
                </c:pt>
                <c:pt idx="350">
                  <c:v>-6.5016708485312769E-2</c:v>
                </c:pt>
                <c:pt idx="351">
                  <c:v>-6.9213155339050481E-2</c:v>
                </c:pt>
                <c:pt idx="352">
                  <c:v>-6.6409017857304464E-2</c:v>
                </c:pt>
                <c:pt idx="353">
                  <c:v>-7.2600912268051765E-2</c:v>
                </c:pt>
                <c:pt idx="354">
                  <c:v>-7.1016772338538425E-2</c:v>
                </c:pt>
                <c:pt idx="355">
                  <c:v>-7.2582525493978367E-2</c:v>
                </c:pt>
                <c:pt idx="356">
                  <c:v>-7.9546790231690423E-2</c:v>
                </c:pt>
                <c:pt idx="357">
                  <c:v>-7.3882182684648801E-2</c:v>
                </c:pt>
                <c:pt idx="358">
                  <c:v>-7.8523028250964466E-2</c:v>
                </c:pt>
                <c:pt idx="359">
                  <c:v>-7.7931279621469729E-2</c:v>
                </c:pt>
                <c:pt idx="360">
                  <c:v>-7.7362526438307433E-2</c:v>
                </c:pt>
                <c:pt idx="361">
                  <c:v>-8.1621627273111286E-2</c:v>
                </c:pt>
                <c:pt idx="362">
                  <c:v>-8.3073259330140314E-2</c:v>
                </c:pt>
                <c:pt idx="363">
                  <c:v>-0.10012010057500198</c:v>
                </c:pt>
                <c:pt idx="364">
                  <c:v>-0.11247434652823757</c:v>
                </c:pt>
                <c:pt idx="365">
                  <c:v>-0.12788803135387039</c:v>
                </c:pt>
                <c:pt idx="366">
                  <c:v>-0.12985671536463883</c:v>
                </c:pt>
                <c:pt idx="367">
                  <c:v>-0.13444695178856336</c:v>
                </c:pt>
                <c:pt idx="368">
                  <c:v>-0.14062174831218444</c:v>
                </c:pt>
                <c:pt idx="369">
                  <c:v>-0.13461474813826163</c:v>
                </c:pt>
                <c:pt idx="370">
                  <c:v>-0.14354031206967777</c:v>
                </c:pt>
                <c:pt idx="371">
                  <c:v>-0.14277620271006769</c:v>
                </c:pt>
                <c:pt idx="372">
                  <c:v>-0.12885411090777071</c:v>
                </c:pt>
                <c:pt idx="373">
                  <c:v>-0.12767107243860401</c:v>
                </c:pt>
                <c:pt idx="374">
                  <c:v>-0.13080975309375842</c:v>
                </c:pt>
                <c:pt idx="375">
                  <c:v>-0.11835792106457502</c:v>
                </c:pt>
                <c:pt idx="376">
                  <c:v>-0.13067109601358035</c:v>
                </c:pt>
                <c:pt idx="377">
                  <c:v>-0.1430265142520544</c:v>
                </c:pt>
                <c:pt idx="378">
                  <c:v>-0.15105154281698943</c:v>
                </c:pt>
                <c:pt idx="379">
                  <c:v>-0.1681843509892752</c:v>
                </c:pt>
                <c:pt idx="380">
                  <c:v>-0.18393863127553511</c:v>
                </c:pt>
                <c:pt idx="381">
                  <c:v>-0.18463614586628041</c:v>
                </c:pt>
                <c:pt idx="382">
                  <c:v>-0.17781167868644587</c:v>
                </c:pt>
                <c:pt idx="383">
                  <c:v>-0.16799135712769298</c:v>
                </c:pt>
                <c:pt idx="384">
                  <c:v>-0.1391270826595879</c:v>
                </c:pt>
                <c:pt idx="385">
                  <c:v>-0.11905084406451649</c:v>
                </c:pt>
                <c:pt idx="386">
                  <c:v>-0.10054287735843698</c:v>
                </c:pt>
                <c:pt idx="387">
                  <c:v>-8.968027231002268E-2</c:v>
                </c:pt>
                <c:pt idx="388">
                  <c:v>-9.0945927391799519E-2</c:v>
                </c:pt>
                <c:pt idx="389">
                  <c:v>-8.7356563547307919E-2</c:v>
                </c:pt>
                <c:pt idx="390">
                  <c:v>-8.6586800586599455E-2</c:v>
                </c:pt>
                <c:pt idx="391">
                  <c:v>-8.1323369278824609E-2</c:v>
                </c:pt>
                <c:pt idx="392">
                  <c:v>-7.3275420599220598E-2</c:v>
                </c:pt>
                <c:pt idx="393">
                  <c:v>-7.4071985598668844E-2</c:v>
                </c:pt>
                <c:pt idx="394">
                  <c:v>-8.1469498900169579E-2</c:v>
                </c:pt>
                <c:pt idx="395">
                  <c:v>-9.5677656180360504E-2</c:v>
                </c:pt>
                <c:pt idx="396">
                  <c:v>-0.10862285283820106</c:v>
                </c:pt>
                <c:pt idx="397">
                  <c:v>-0.11840378427598419</c:v>
                </c:pt>
                <c:pt idx="398">
                  <c:v>-0.11724324376422091</c:v>
                </c:pt>
                <c:pt idx="399">
                  <c:v>-0.10878742934961971</c:v>
                </c:pt>
                <c:pt idx="400">
                  <c:v>-0.10327374410085316</c:v>
                </c:pt>
                <c:pt idx="401">
                  <c:v>-0.10186205642205171</c:v>
                </c:pt>
                <c:pt idx="402">
                  <c:v>-0.10878199869987415</c:v>
                </c:pt>
                <c:pt idx="403">
                  <c:v>-0.11885863459554846</c:v>
                </c:pt>
                <c:pt idx="404">
                  <c:v>-0.14171977957889625</c:v>
                </c:pt>
                <c:pt idx="405">
                  <c:v>-0.15347527206426512</c:v>
                </c:pt>
                <c:pt idx="406">
                  <c:v>-0.14491086768838171</c:v>
                </c:pt>
                <c:pt idx="407">
                  <c:v>-0.13190889860623289</c:v>
                </c:pt>
                <c:pt idx="408">
                  <c:v>-0.10289869558223003</c:v>
                </c:pt>
                <c:pt idx="409">
                  <c:v>-8.7162560276504597E-2</c:v>
                </c:pt>
                <c:pt idx="410">
                  <c:v>-0.11658301524892911</c:v>
                </c:pt>
                <c:pt idx="411">
                  <c:v>-0.1336198177232438</c:v>
                </c:pt>
                <c:pt idx="412">
                  <c:v>-0.13750448294359804</c:v>
                </c:pt>
                <c:pt idx="413">
                  <c:v>-0.13629623827891027</c:v>
                </c:pt>
                <c:pt idx="414">
                  <c:v>-0.11085360384970655</c:v>
                </c:pt>
                <c:pt idx="415">
                  <c:v>-0.11687153764449998</c:v>
                </c:pt>
                <c:pt idx="416">
                  <c:v>-0.14277978532741084</c:v>
                </c:pt>
                <c:pt idx="417">
                  <c:v>-0.17602027306754611</c:v>
                </c:pt>
                <c:pt idx="418">
                  <c:v>-0.18209465168032821</c:v>
                </c:pt>
                <c:pt idx="419">
                  <c:v>-0.18681173251056202</c:v>
                </c:pt>
                <c:pt idx="420">
                  <c:v>-0.19059361370301736</c:v>
                </c:pt>
                <c:pt idx="421">
                  <c:v>-0.1708432776012544</c:v>
                </c:pt>
                <c:pt idx="422">
                  <c:v>-0.18999990707794023</c:v>
                </c:pt>
                <c:pt idx="423">
                  <c:v>-0.19323526141735037</c:v>
                </c:pt>
                <c:pt idx="424">
                  <c:v>-0.19059515842117339</c:v>
                </c:pt>
                <c:pt idx="425">
                  <c:v>-0.23768727723732594</c:v>
                </c:pt>
                <c:pt idx="426">
                  <c:v>-0.23871330030521798</c:v>
                </c:pt>
                <c:pt idx="427">
                  <c:v>-0.22387916350649134</c:v>
                </c:pt>
                <c:pt idx="428">
                  <c:v>-0.21283751930163911</c:v>
                </c:pt>
                <c:pt idx="429">
                  <c:v>-0.15961624739798924</c:v>
                </c:pt>
                <c:pt idx="430">
                  <c:v>-0.16031620445031272</c:v>
                </c:pt>
                <c:pt idx="431">
                  <c:v>-0.1676792954100626</c:v>
                </c:pt>
                <c:pt idx="432">
                  <c:v>-0.18584622608980575</c:v>
                </c:pt>
                <c:pt idx="433">
                  <c:v>-0.20445040801700665</c:v>
                </c:pt>
                <c:pt idx="434">
                  <c:v>-0.17820895216049065</c:v>
                </c:pt>
                <c:pt idx="435">
                  <c:v>-0.18058988213090593</c:v>
                </c:pt>
                <c:pt idx="436">
                  <c:v>-0.15483081112368799</c:v>
                </c:pt>
                <c:pt idx="437">
                  <c:v>-0.16990822540438061</c:v>
                </c:pt>
                <c:pt idx="438">
                  <c:v>-0.21221522544433033</c:v>
                </c:pt>
                <c:pt idx="439">
                  <c:v>-0.23671210365460621</c:v>
                </c:pt>
                <c:pt idx="440">
                  <c:v>-0.28332162104291947</c:v>
                </c:pt>
                <c:pt idx="441">
                  <c:v>-0.28078119395298851</c:v>
                </c:pt>
                <c:pt idx="442">
                  <c:v>-0.27930605607043818</c:v>
                </c:pt>
                <c:pt idx="443">
                  <c:v>-0.26551555818320788</c:v>
                </c:pt>
                <c:pt idx="444">
                  <c:v>-0.24185758906688617</c:v>
                </c:pt>
                <c:pt idx="445">
                  <c:v>-0.24951214531845425</c:v>
                </c:pt>
                <c:pt idx="446">
                  <c:v>-0.24436952989459848</c:v>
                </c:pt>
                <c:pt idx="447">
                  <c:v>-0.24524525646951756</c:v>
                </c:pt>
                <c:pt idx="448">
                  <c:v>-0.2423251984780832</c:v>
                </c:pt>
                <c:pt idx="449">
                  <c:v>-0.2246135528218649</c:v>
                </c:pt>
                <c:pt idx="450">
                  <c:v>-0.21339679522867766</c:v>
                </c:pt>
                <c:pt idx="451">
                  <c:v>-0.19969397379432974</c:v>
                </c:pt>
                <c:pt idx="452">
                  <c:v>-0.18876962967659328</c:v>
                </c:pt>
                <c:pt idx="453">
                  <c:v>-0.17542240244749818</c:v>
                </c:pt>
                <c:pt idx="454">
                  <c:v>-0.15272044290124809</c:v>
                </c:pt>
                <c:pt idx="455">
                  <c:v>-0.13786404931780566</c:v>
                </c:pt>
                <c:pt idx="456">
                  <c:v>-0.123313787895591</c:v>
                </c:pt>
                <c:pt idx="457">
                  <c:v>-0.11833955248728933</c:v>
                </c:pt>
                <c:pt idx="458">
                  <c:v>-0.12511965623588805</c:v>
                </c:pt>
                <c:pt idx="459">
                  <c:v>-0.12661132381928097</c:v>
                </c:pt>
                <c:pt idx="460">
                  <c:v>-0.11996174183972069</c:v>
                </c:pt>
                <c:pt idx="461">
                  <c:v>-0.11807642517087519</c:v>
                </c:pt>
                <c:pt idx="462">
                  <c:v>-0.11149150445550526</c:v>
                </c:pt>
                <c:pt idx="463">
                  <c:v>-0.10111247658222328</c:v>
                </c:pt>
                <c:pt idx="464">
                  <c:v>-0.11087437273162304</c:v>
                </c:pt>
                <c:pt idx="465">
                  <c:v>-9.9878329019531864E-2</c:v>
                </c:pt>
                <c:pt idx="466">
                  <c:v>-8.6838199009794337E-2</c:v>
                </c:pt>
                <c:pt idx="467">
                  <c:v>-0.10047149606647321</c:v>
                </c:pt>
                <c:pt idx="468">
                  <c:v>-9.7137311531247106E-2</c:v>
                </c:pt>
                <c:pt idx="469">
                  <c:v>-0.10868039723871969</c:v>
                </c:pt>
                <c:pt idx="470">
                  <c:v>-0.12545261201048891</c:v>
                </c:pt>
                <c:pt idx="471">
                  <c:v>-0.12498695288156592</c:v>
                </c:pt>
                <c:pt idx="472">
                  <c:v>-0.12743927254298543</c:v>
                </c:pt>
                <c:pt idx="473">
                  <c:v>-0.1337614630875264</c:v>
                </c:pt>
                <c:pt idx="474">
                  <c:v>-0.13186253129865627</c:v>
                </c:pt>
                <c:pt idx="475">
                  <c:v>-0.14119535994588417</c:v>
                </c:pt>
                <c:pt idx="476">
                  <c:v>-0.15640694319936957</c:v>
                </c:pt>
                <c:pt idx="477">
                  <c:v>-0.16248138675940579</c:v>
                </c:pt>
                <c:pt idx="478">
                  <c:v>-0.16057721868576844</c:v>
                </c:pt>
                <c:pt idx="479">
                  <c:v>-0.17550895591354815</c:v>
                </c:pt>
                <c:pt idx="480">
                  <c:v>-0.17508626033351313</c:v>
                </c:pt>
                <c:pt idx="481">
                  <c:v>-0.16748211763028226</c:v>
                </c:pt>
                <c:pt idx="482">
                  <c:v>-0.17642807172509772</c:v>
                </c:pt>
                <c:pt idx="483">
                  <c:v>-0.14834652311156332</c:v>
                </c:pt>
                <c:pt idx="484">
                  <c:v>-0.13920903232832357</c:v>
                </c:pt>
                <c:pt idx="485">
                  <c:v>-0.1523982326341525</c:v>
                </c:pt>
                <c:pt idx="486">
                  <c:v>-0.18165875887804994</c:v>
                </c:pt>
                <c:pt idx="487">
                  <c:v>-0.22196429930784595</c:v>
                </c:pt>
                <c:pt idx="488">
                  <c:v>-0.26238276247373815</c:v>
                </c:pt>
                <c:pt idx="489">
                  <c:v>-0.2997883428288769</c:v>
                </c:pt>
                <c:pt idx="490">
                  <c:v>-0.29469936487673054</c:v>
                </c:pt>
                <c:pt idx="491">
                  <c:v>-0.28313308764262224</c:v>
                </c:pt>
                <c:pt idx="492">
                  <c:v>-0.28075829752311227</c:v>
                </c:pt>
                <c:pt idx="493">
                  <c:v>-0.25723092490671284</c:v>
                </c:pt>
                <c:pt idx="494">
                  <c:v>-0.22985657659856579</c:v>
                </c:pt>
                <c:pt idx="495">
                  <c:v>-0.21989526188209957</c:v>
                </c:pt>
                <c:pt idx="496">
                  <c:v>-0.20547666303587708</c:v>
                </c:pt>
                <c:pt idx="497">
                  <c:v>-0.20260534595442228</c:v>
                </c:pt>
                <c:pt idx="498">
                  <c:v>-0.212041104957917</c:v>
                </c:pt>
                <c:pt idx="499">
                  <c:v>-0.22193896851597955</c:v>
                </c:pt>
                <c:pt idx="500">
                  <c:v>-0.21790026379274896</c:v>
                </c:pt>
                <c:pt idx="501">
                  <c:v>-0.19930389778928043</c:v>
                </c:pt>
                <c:pt idx="502">
                  <c:v>-0.21409317700109534</c:v>
                </c:pt>
                <c:pt idx="503">
                  <c:v>-0.22201211996355955</c:v>
                </c:pt>
                <c:pt idx="504">
                  <c:v>-0.20718963527321155</c:v>
                </c:pt>
                <c:pt idx="505">
                  <c:v>-0.1935091881170744</c:v>
                </c:pt>
                <c:pt idx="506">
                  <c:v>-0.16667213469883574</c:v>
                </c:pt>
                <c:pt idx="507">
                  <c:v>-0.13216450508801636</c:v>
                </c:pt>
                <c:pt idx="508">
                  <c:v>-0.14233482198184888</c:v>
                </c:pt>
                <c:pt idx="509">
                  <c:v>-0.17893196723839033</c:v>
                </c:pt>
                <c:pt idx="510">
                  <c:v>-0.1917358117512927</c:v>
                </c:pt>
                <c:pt idx="511">
                  <c:v>-0.2240235708425542</c:v>
                </c:pt>
                <c:pt idx="512">
                  <c:v>-0.21198302833266605</c:v>
                </c:pt>
                <c:pt idx="513">
                  <c:v>-0.19447085733089603</c:v>
                </c:pt>
                <c:pt idx="514">
                  <c:v>-0.18659504404910959</c:v>
                </c:pt>
                <c:pt idx="515">
                  <c:v>-0.15302200603992891</c:v>
                </c:pt>
                <c:pt idx="516">
                  <c:v>-0.15468548503247437</c:v>
                </c:pt>
                <c:pt idx="517">
                  <c:v>-0.14693728454196028</c:v>
                </c:pt>
                <c:pt idx="518">
                  <c:v>-0.13014966878390455</c:v>
                </c:pt>
                <c:pt idx="519">
                  <c:v>-0.1513084597430861</c:v>
                </c:pt>
                <c:pt idx="520">
                  <c:v>-0.15130076136418441</c:v>
                </c:pt>
                <c:pt idx="521">
                  <c:v>-0.15648831901436266</c:v>
                </c:pt>
                <c:pt idx="522">
                  <c:v>-0.17006235340069753</c:v>
                </c:pt>
                <c:pt idx="523">
                  <c:v>-0.17689854993669218</c:v>
                </c:pt>
                <c:pt idx="524">
                  <c:v>-0.18492458599071079</c:v>
                </c:pt>
                <c:pt idx="525">
                  <c:v>-0.20450386188661052</c:v>
                </c:pt>
                <c:pt idx="526">
                  <c:v>-0.22448297278601231</c:v>
                </c:pt>
                <c:pt idx="527">
                  <c:v>-0.21693588670328953</c:v>
                </c:pt>
                <c:pt idx="528">
                  <c:v>-0.22914045644823161</c:v>
                </c:pt>
                <c:pt idx="529">
                  <c:v>-0.19983498024181603</c:v>
                </c:pt>
                <c:pt idx="530">
                  <c:v>-0.1984253227756656</c:v>
                </c:pt>
                <c:pt idx="531">
                  <c:v>-0.18437641839608299</c:v>
                </c:pt>
                <c:pt idx="532">
                  <c:v>-0.18751354277092758</c:v>
                </c:pt>
                <c:pt idx="533">
                  <c:v>-0.19851486224568021</c:v>
                </c:pt>
                <c:pt idx="534">
                  <c:v>-0.20154954096116182</c:v>
                </c:pt>
                <c:pt idx="535">
                  <c:v>-0.22046625958341265</c:v>
                </c:pt>
                <c:pt idx="536">
                  <c:v>-0.20297102337491202</c:v>
                </c:pt>
                <c:pt idx="537">
                  <c:v>-0.17952361517518417</c:v>
                </c:pt>
                <c:pt idx="538">
                  <c:v>-0.14909299546874807</c:v>
                </c:pt>
                <c:pt idx="539">
                  <c:v>-0.13429144054857217</c:v>
                </c:pt>
                <c:pt idx="540">
                  <c:v>-0.13563345878785379</c:v>
                </c:pt>
                <c:pt idx="541">
                  <c:v>-0.1517792796084127</c:v>
                </c:pt>
                <c:pt idx="542">
                  <c:v>-0.15438368102817612</c:v>
                </c:pt>
                <c:pt idx="543">
                  <c:v>-0.18031352609790144</c:v>
                </c:pt>
                <c:pt idx="544">
                  <c:v>-0.20110420616596716</c:v>
                </c:pt>
                <c:pt idx="545">
                  <c:v>-0.21758173912319675</c:v>
                </c:pt>
                <c:pt idx="546">
                  <c:v>-0.22630862244345837</c:v>
                </c:pt>
                <c:pt idx="547">
                  <c:v>-0.19263396645295908</c:v>
                </c:pt>
                <c:pt idx="548">
                  <c:v>-0.16082359457538414</c:v>
                </c:pt>
                <c:pt idx="549">
                  <c:v>-0.143466114802204</c:v>
                </c:pt>
                <c:pt idx="550">
                  <c:v>-0.13428106665422307</c:v>
                </c:pt>
                <c:pt idx="551">
                  <c:v>-0.13145129854750678</c:v>
                </c:pt>
                <c:pt idx="552">
                  <c:v>-0.12599484458458796</c:v>
                </c:pt>
                <c:pt idx="553">
                  <c:v>-0.12670314626503501</c:v>
                </c:pt>
                <c:pt idx="554">
                  <c:v>-0.14385337155489497</c:v>
                </c:pt>
                <c:pt idx="555">
                  <c:v>-0.14724300248432748</c:v>
                </c:pt>
                <c:pt idx="556">
                  <c:v>-0.1570184428979631</c:v>
                </c:pt>
                <c:pt idx="557">
                  <c:v>-0.15412329827297089</c:v>
                </c:pt>
                <c:pt idx="558">
                  <c:v>-0.13838936269587054</c:v>
                </c:pt>
                <c:pt idx="559">
                  <c:v>-0.13469417138687106</c:v>
                </c:pt>
                <c:pt idx="560">
                  <c:v>-0.12490422795414566</c:v>
                </c:pt>
                <c:pt idx="561">
                  <c:v>-0.11558316971977452</c:v>
                </c:pt>
                <c:pt idx="562">
                  <c:v>-0.12016102713495615</c:v>
                </c:pt>
                <c:pt idx="563">
                  <c:v>-0.12955508915617364</c:v>
                </c:pt>
                <c:pt idx="564">
                  <c:v>-0.13154813935797108</c:v>
                </c:pt>
                <c:pt idx="565">
                  <c:v>-0.13438980040930082</c:v>
                </c:pt>
                <c:pt idx="566">
                  <c:v>-0.12739407493848348</c:v>
                </c:pt>
                <c:pt idx="567">
                  <c:v>-0.11587158253565887</c:v>
                </c:pt>
                <c:pt idx="568">
                  <c:v>-0.1105222736063174</c:v>
                </c:pt>
                <c:pt idx="569">
                  <c:v>-0.11434752157018631</c:v>
                </c:pt>
                <c:pt idx="570">
                  <c:v>-9.7748259768115534E-2</c:v>
                </c:pt>
                <c:pt idx="571">
                  <c:v>-8.8710060751438169E-2</c:v>
                </c:pt>
                <c:pt idx="572">
                  <c:v>-8.2293961863291742E-2</c:v>
                </c:pt>
                <c:pt idx="573">
                  <c:v>-6.7131812446711958E-2</c:v>
                </c:pt>
                <c:pt idx="574">
                  <c:v>-8.4224887338621948E-2</c:v>
                </c:pt>
                <c:pt idx="575">
                  <c:v>-9.5825313572063947E-2</c:v>
                </c:pt>
                <c:pt idx="576">
                  <c:v>-0.11326820208353351</c:v>
                </c:pt>
                <c:pt idx="577">
                  <c:v>-0.11676752420716079</c:v>
                </c:pt>
                <c:pt idx="578">
                  <c:v>-0.10542393831812566</c:v>
                </c:pt>
                <c:pt idx="579">
                  <c:v>-0.10660731098744047</c:v>
                </c:pt>
                <c:pt idx="580">
                  <c:v>-0.10714914937973732</c:v>
                </c:pt>
                <c:pt idx="581">
                  <c:v>-0.11778307277461145</c:v>
                </c:pt>
                <c:pt idx="582">
                  <c:v>-0.12926504441760006</c:v>
                </c:pt>
                <c:pt idx="583">
                  <c:v>-0.12889168839715057</c:v>
                </c:pt>
                <c:pt idx="584">
                  <c:v>-0.11144402553788234</c:v>
                </c:pt>
                <c:pt idx="585">
                  <c:v>-0.10668368169681641</c:v>
                </c:pt>
                <c:pt idx="586">
                  <c:v>-9.5302480097813891E-2</c:v>
                </c:pt>
                <c:pt idx="587">
                  <c:v>-8.3389840794251616E-2</c:v>
                </c:pt>
                <c:pt idx="588">
                  <c:v>-7.9321379278832385E-2</c:v>
                </c:pt>
                <c:pt idx="589">
                  <c:v>-6.7965659533031686E-2</c:v>
                </c:pt>
                <c:pt idx="590">
                  <c:v>-7.2316076252188333E-2</c:v>
                </c:pt>
                <c:pt idx="591">
                  <c:v>-7.5335240672000897E-2</c:v>
                </c:pt>
                <c:pt idx="592">
                  <c:v>-7.4051476469647798E-2</c:v>
                </c:pt>
                <c:pt idx="593">
                  <c:v>-7.7059282257128436E-2</c:v>
                </c:pt>
                <c:pt idx="594">
                  <c:v>-7.6728935243061069E-2</c:v>
                </c:pt>
                <c:pt idx="595">
                  <c:v>-6.8449049371663379E-2</c:v>
                </c:pt>
                <c:pt idx="596">
                  <c:v>-7.1740815500316996E-2</c:v>
                </c:pt>
                <c:pt idx="597">
                  <c:v>-6.853595948341755E-2</c:v>
                </c:pt>
                <c:pt idx="598">
                  <c:v>-6.6100116679612436E-2</c:v>
                </c:pt>
                <c:pt idx="599">
                  <c:v>-7.2607712833416826E-2</c:v>
                </c:pt>
                <c:pt idx="600">
                  <c:v>-7.5930649291008914E-2</c:v>
                </c:pt>
                <c:pt idx="601">
                  <c:v>-7.8684728913979235E-2</c:v>
                </c:pt>
                <c:pt idx="602">
                  <c:v>-8.8162163618415779E-2</c:v>
                </c:pt>
                <c:pt idx="603">
                  <c:v>-8.8776614796952896E-2</c:v>
                </c:pt>
                <c:pt idx="604">
                  <c:v>-8.7496420892306526E-2</c:v>
                </c:pt>
                <c:pt idx="605">
                  <c:v>-8.6953476118099268E-2</c:v>
                </c:pt>
                <c:pt idx="606">
                  <c:v>-8.4482606144621331E-2</c:v>
                </c:pt>
                <c:pt idx="607">
                  <c:v>-8.7172271024296116E-2</c:v>
                </c:pt>
                <c:pt idx="608">
                  <c:v>-9.0314840296368715E-2</c:v>
                </c:pt>
                <c:pt idx="609">
                  <c:v>-9.3932401472548679E-2</c:v>
                </c:pt>
                <c:pt idx="610">
                  <c:v>-9.7618782014471384E-2</c:v>
                </c:pt>
                <c:pt idx="611">
                  <c:v>-0.10422889262466878</c:v>
                </c:pt>
                <c:pt idx="612">
                  <c:v>-0.12983173691391961</c:v>
                </c:pt>
                <c:pt idx="613">
                  <c:v>-0.13416121205615661</c:v>
                </c:pt>
                <c:pt idx="614">
                  <c:v>-0.13468100502207936</c:v>
                </c:pt>
                <c:pt idx="615">
                  <c:v>-0.12318247943088528</c:v>
                </c:pt>
                <c:pt idx="616">
                  <c:v>-9.1819077333810117E-2</c:v>
                </c:pt>
                <c:pt idx="617">
                  <c:v>-8.9170627068446612E-2</c:v>
                </c:pt>
                <c:pt idx="618">
                  <c:v>-7.4957597444394314E-2</c:v>
                </c:pt>
                <c:pt idx="619">
                  <c:v>-7.9671055969609578E-2</c:v>
                </c:pt>
                <c:pt idx="620">
                  <c:v>-9.5114093171671327E-2</c:v>
                </c:pt>
                <c:pt idx="621">
                  <c:v>-0.11950356085154595</c:v>
                </c:pt>
                <c:pt idx="622">
                  <c:v>-0.12280963601569928</c:v>
                </c:pt>
                <c:pt idx="623">
                  <c:v>-0.12380468543386232</c:v>
                </c:pt>
                <c:pt idx="624">
                  <c:v>-0.1141664746745932</c:v>
                </c:pt>
                <c:pt idx="625">
                  <c:v>-9.7940420263719283E-2</c:v>
                </c:pt>
                <c:pt idx="626">
                  <c:v>-0.12622160732600388</c:v>
                </c:pt>
                <c:pt idx="627">
                  <c:v>-0.13973286087850068</c:v>
                </c:pt>
                <c:pt idx="628">
                  <c:v>-0.16437707407091942</c:v>
                </c:pt>
                <c:pt idx="629">
                  <c:v>-0.18002120045550246</c:v>
                </c:pt>
                <c:pt idx="630">
                  <c:v>-0.16770462533978753</c:v>
                </c:pt>
                <c:pt idx="631">
                  <c:v>-0.1718727647485348</c:v>
                </c:pt>
                <c:pt idx="632">
                  <c:v>-0.15650363918923582</c:v>
                </c:pt>
                <c:pt idx="633">
                  <c:v>-0.14724777385110702</c:v>
                </c:pt>
                <c:pt idx="634">
                  <c:v>-0.17370974726261049</c:v>
                </c:pt>
                <c:pt idx="635">
                  <c:v>-0.17648538519720144</c:v>
                </c:pt>
                <c:pt idx="636">
                  <c:v>-0.18562729097698488</c:v>
                </c:pt>
                <c:pt idx="637">
                  <c:v>-0.17292330667847894</c:v>
                </c:pt>
                <c:pt idx="638">
                  <c:v>-0.146574757857903</c:v>
                </c:pt>
                <c:pt idx="639">
                  <c:v>-0.14167235451661508</c:v>
                </c:pt>
                <c:pt idx="640">
                  <c:v>-0.16180368458932864</c:v>
                </c:pt>
                <c:pt idx="641">
                  <c:v>-0.20439222344430877</c:v>
                </c:pt>
                <c:pt idx="642">
                  <c:v>-0.21104374257767997</c:v>
                </c:pt>
                <c:pt idx="643">
                  <c:v>-0.21230549250485239</c:v>
                </c:pt>
                <c:pt idx="644">
                  <c:v>-0.18736344721067158</c:v>
                </c:pt>
                <c:pt idx="645">
                  <c:v>-0.16547730037490921</c:v>
                </c:pt>
                <c:pt idx="646">
                  <c:v>-0.18641765566447363</c:v>
                </c:pt>
                <c:pt idx="647">
                  <c:v>-0.18153646063203191</c:v>
                </c:pt>
                <c:pt idx="648">
                  <c:v>-0.19363290609889627</c:v>
                </c:pt>
                <c:pt idx="649">
                  <c:v>-0.21070986977057179</c:v>
                </c:pt>
                <c:pt idx="650">
                  <c:v>-0.22877152944260831</c:v>
                </c:pt>
                <c:pt idx="651">
                  <c:v>-0.25041936557387889</c:v>
                </c:pt>
                <c:pt idx="652">
                  <c:v>-0.24030449168671619</c:v>
                </c:pt>
                <c:pt idx="653">
                  <c:v>-0.24179095928869265</c:v>
                </c:pt>
                <c:pt idx="654">
                  <c:v>-0.21708992749187181</c:v>
                </c:pt>
                <c:pt idx="655">
                  <c:v>-0.21495884172153337</c:v>
                </c:pt>
                <c:pt idx="656">
                  <c:v>-0.24582782256660318</c:v>
                </c:pt>
                <c:pt idx="657">
                  <c:v>-0.25816557396782214</c:v>
                </c:pt>
                <c:pt idx="658">
                  <c:v>-0.27927562237977238</c:v>
                </c:pt>
                <c:pt idx="659">
                  <c:v>-0.27403058734551355</c:v>
                </c:pt>
                <c:pt idx="660">
                  <c:v>-0.2669900353869622</c:v>
                </c:pt>
                <c:pt idx="661">
                  <c:v>-0.26382329917372971</c:v>
                </c:pt>
                <c:pt idx="662">
                  <c:v>-0.24498273357749295</c:v>
                </c:pt>
                <c:pt idx="663">
                  <c:v>-0.2507496431580114</c:v>
                </c:pt>
                <c:pt idx="664">
                  <c:v>-0.248502859529936</c:v>
                </c:pt>
                <c:pt idx="665">
                  <c:v>-0.24825852732364881</c:v>
                </c:pt>
                <c:pt idx="666">
                  <c:v>-0.25792313736855499</c:v>
                </c:pt>
                <c:pt idx="667">
                  <c:v>-0.24534397312491729</c:v>
                </c:pt>
                <c:pt idx="668">
                  <c:v>-0.22703117555742811</c:v>
                </c:pt>
                <c:pt idx="669">
                  <c:v>-0.19236181766343696</c:v>
                </c:pt>
                <c:pt idx="670">
                  <c:v>-0.16349429448974634</c:v>
                </c:pt>
                <c:pt idx="671">
                  <c:v>-0.18935600714864886</c:v>
                </c:pt>
                <c:pt idx="672">
                  <c:v>-0.19545039823909219</c:v>
                </c:pt>
                <c:pt idx="673">
                  <c:v>-0.2056613167125349</c:v>
                </c:pt>
                <c:pt idx="674">
                  <c:v>-0.20586743419745657</c:v>
                </c:pt>
                <c:pt idx="675">
                  <c:v>-0.15872960239581854</c:v>
                </c:pt>
                <c:pt idx="676">
                  <c:v>-0.17913346671509633</c:v>
                </c:pt>
                <c:pt idx="677">
                  <c:v>-0.17711139579050891</c:v>
                </c:pt>
                <c:pt idx="678">
                  <c:v>-0.19927327388911156</c:v>
                </c:pt>
                <c:pt idx="679">
                  <c:v>-0.24023481065464855</c:v>
                </c:pt>
                <c:pt idx="680">
                  <c:v>-0.23809402982413419</c:v>
                </c:pt>
                <c:pt idx="681">
                  <c:v>-0.26069213368100219</c:v>
                </c:pt>
                <c:pt idx="682">
                  <c:v>-0.25433083168470016</c:v>
                </c:pt>
                <c:pt idx="683">
                  <c:v>-0.24208968432929384</c:v>
                </c:pt>
                <c:pt idx="684">
                  <c:v>-0.22620881838398349</c:v>
                </c:pt>
                <c:pt idx="685">
                  <c:v>-0.21357361159420704</c:v>
                </c:pt>
                <c:pt idx="686">
                  <c:v>-0.21955165782450523</c:v>
                </c:pt>
                <c:pt idx="687">
                  <c:v>-0.19334328994587496</c:v>
                </c:pt>
                <c:pt idx="688">
                  <c:v>-0.18121790763290074</c:v>
                </c:pt>
                <c:pt idx="689">
                  <c:v>-0.15920502780579326</c:v>
                </c:pt>
                <c:pt idx="690">
                  <c:v>-0.13984356628750438</c:v>
                </c:pt>
                <c:pt idx="691">
                  <c:v>-0.15479226944772076</c:v>
                </c:pt>
                <c:pt idx="692">
                  <c:v>-0.16071331517284454</c:v>
                </c:pt>
                <c:pt idx="693">
                  <c:v>-0.16113547307363396</c:v>
                </c:pt>
                <c:pt idx="694">
                  <c:v>-0.14741093849946668</c:v>
                </c:pt>
                <c:pt idx="695">
                  <c:v>-0.14135808271292738</c:v>
                </c:pt>
                <c:pt idx="696">
                  <c:v>-0.13469797302258152</c:v>
                </c:pt>
                <c:pt idx="697">
                  <c:v>-0.13076698404374371</c:v>
                </c:pt>
                <c:pt idx="698">
                  <c:v>-0.14875000099563102</c:v>
                </c:pt>
                <c:pt idx="699">
                  <c:v>-0.17558162961260951</c:v>
                </c:pt>
                <c:pt idx="700">
                  <c:v>-0.21131503075601421</c:v>
                </c:pt>
                <c:pt idx="701">
                  <c:v>-0.23079130066386849</c:v>
                </c:pt>
                <c:pt idx="702">
                  <c:v>-0.22474953102587908</c:v>
                </c:pt>
                <c:pt idx="703">
                  <c:v>-0.19721872101389451</c:v>
                </c:pt>
                <c:pt idx="704">
                  <c:v>-0.14891194204487662</c:v>
                </c:pt>
                <c:pt idx="705">
                  <c:v>-0.1185435471675963</c:v>
                </c:pt>
                <c:pt idx="706">
                  <c:v>-0.11587138115493167</c:v>
                </c:pt>
                <c:pt idx="707">
                  <c:v>-0.10769318515159862</c:v>
                </c:pt>
                <c:pt idx="708">
                  <c:v>-0.10875595346124189</c:v>
                </c:pt>
                <c:pt idx="709">
                  <c:v>-0.10997087588853983</c:v>
                </c:pt>
                <c:pt idx="710">
                  <c:v>-9.4582426463006825E-2</c:v>
                </c:pt>
                <c:pt idx="711">
                  <c:v>-9.6304887239796133E-2</c:v>
                </c:pt>
                <c:pt idx="712">
                  <c:v>-8.8533983533115534E-2</c:v>
                </c:pt>
                <c:pt idx="713">
                  <c:v>-8.2550821993313206E-2</c:v>
                </c:pt>
                <c:pt idx="714">
                  <c:v>-8.4704074414297975E-2</c:v>
                </c:pt>
                <c:pt idx="715">
                  <c:v>-8.4116463100926409E-2</c:v>
                </c:pt>
                <c:pt idx="716">
                  <c:v>-0.10388414411455771</c:v>
                </c:pt>
                <c:pt idx="717">
                  <c:v>-0.10622187699106808</c:v>
                </c:pt>
                <c:pt idx="718">
                  <c:v>-0.11273506558865698</c:v>
                </c:pt>
                <c:pt idx="719">
                  <c:v>-0.11890050458335563</c:v>
                </c:pt>
                <c:pt idx="720">
                  <c:v>-0.12202744553182891</c:v>
                </c:pt>
                <c:pt idx="721">
                  <c:v>-0.13312441472488493</c:v>
                </c:pt>
                <c:pt idx="722">
                  <c:v>-0.1345275058812731</c:v>
                </c:pt>
                <c:pt idx="723">
                  <c:v>-0.14146956037112376</c:v>
                </c:pt>
                <c:pt idx="724">
                  <c:v>-0.15005697215876054</c:v>
                </c:pt>
                <c:pt idx="725">
                  <c:v>-0.15856235667655405</c:v>
                </c:pt>
                <c:pt idx="726">
                  <c:v>-0.15326654570717693</c:v>
                </c:pt>
                <c:pt idx="727">
                  <c:v>-0.13826248872516195</c:v>
                </c:pt>
                <c:pt idx="728">
                  <c:v>-0.11964312149088943</c:v>
                </c:pt>
                <c:pt idx="729">
                  <c:v>-0.11816094006219467</c:v>
                </c:pt>
                <c:pt idx="730">
                  <c:v>-0.12992728521397512</c:v>
                </c:pt>
                <c:pt idx="731">
                  <c:v>-0.14027580045433322</c:v>
                </c:pt>
                <c:pt idx="732">
                  <c:v>-0.15609211620176211</c:v>
                </c:pt>
                <c:pt idx="733">
                  <c:v>-0.15461310051645222</c:v>
                </c:pt>
                <c:pt idx="734">
                  <c:v>-0.14262638536128192</c:v>
                </c:pt>
                <c:pt idx="735">
                  <c:v>-0.15576179408552376</c:v>
                </c:pt>
                <c:pt idx="736">
                  <c:v>-0.14278664138587119</c:v>
                </c:pt>
                <c:pt idx="737">
                  <c:v>-0.14281596754931222</c:v>
                </c:pt>
                <c:pt idx="738">
                  <c:v>-0.15465426957947792</c:v>
                </c:pt>
                <c:pt idx="739">
                  <c:v>-0.14574134236440894</c:v>
                </c:pt>
                <c:pt idx="740">
                  <c:v>-0.13950495988417649</c:v>
                </c:pt>
                <c:pt idx="741">
                  <c:v>-0.13450156759545179</c:v>
                </c:pt>
                <c:pt idx="742">
                  <c:v>-0.11395260748647072</c:v>
                </c:pt>
                <c:pt idx="743">
                  <c:v>-0.10482960642059744</c:v>
                </c:pt>
                <c:pt idx="744">
                  <c:v>-0.12827967432763374</c:v>
                </c:pt>
                <c:pt idx="745">
                  <c:v>-0.12155881554843645</c:v>
                </c:pt>
                <c:pt idx="746">
                  <c:v>-0.1208527336748141</c:v>
                </c:pt>
                <c:pt idx="747">
                  <c:v>-0.12356056464796689</c:v>
                </c:pt>
                <c:pt idx="748">
                  <c:v>-8.4630224573350427E-2</c:v>
                </c:pt>
                <c:pt idx="749">
                  <c:v>-8.332523083266534E-2</c:v>
                </c:pt>
                <c:pt idx="750">
                  <c:v>-8.2230822422828531E-2</c:v>
                </c:pt>
                <c:pt idx="751">
                  <c:v>-6.9463275832161137E-2</c:v>
                </c:pt>
                <c:pt idx="752">
                  <c:v>-6.5894165049588851E-2</c:v>
                </c:pt>
                <c:pt idx="753">
                  <c:v>-6.2687219583724321E-2</c:v>
                </c:pt>
                <c:pt idx="754">
                  <c:v>-5.725261552112168E-2</c:v>
                </c:pt>
                <c:pt idx="755">
                  <c:v>-4.9198946215967918E-2</c:v>
                </c:pt>
                <c:pt idx="756">
                  <c:v>-5.8873246420686975E-2</c:v>
                </c:pt>
                <c:pt idx="757">
                  <c:v>-5.1798842992282143E-2</c:v>
                </c:pt>
                <c:pt idx="758">
                  <c:v>-5.1958941599689584E-2</c:v>
                </c:pt>
                <c:pt idx="759">
                  <c:v>-4.814094167585399E-2</c:v>
                </c:pt>
                <c:pt idx="760">
                  <c:v>-3.6186755810858673E-2</c:v>
                </c:pt>
                <c:pt idx="761">
                  <c:v>-3.2993727621708296E-2</c:v>
                </c:pt>
                <c:pt idx="762">
                  <c:v>-3.1521562326800756E-2</c:v>
                </c:pt>
                <c:pt idx="763">
                  <c:v>-3.1025708639777605E-2</c:v>
                </c:pt>
                <c:pt idx="764">
                  <c:v>-3.698302837378549E-2</c:v>
                </c:pt>
                <c:pt idx="765">
                  <c:v>-3.4849493190032318E-2</c:v>
                </c:pt>
                <c:pt idx="766">
                  <c:v>-3.3633803174020857E-2</c:v>
                </c:pt>
                <c:pt idx="767">
                  <c:v>-3.0811471642663957E-2</c:v>
                </c:pt>
                <c:pt idx="768">
                  <c:v>-2.3811141074950151E-2</c:v>
                </c:pt>
                <c:pt idx="769">
                  <c:v>-2.3898174715737422E-2</c:v>
                </c:pt>
                <c:pt idx="770">
                  <c:v>-2.6980625649730527E-2</c:v>
                </c:pt>
                <c:pt idx="771">
                  <c:v>-2.9443108404544421E-2</c:v>
                </c:pt>
                <c:pt idx="772">
                  <c:v>-3.290824202108214E-2</c:v>
                </c:pt>
                <c:pt idx="773">
                  <c:v>-3.6839389056198282E-2</c:v>
                </c:pt>
                <c:pt idx="774">
                  <c:v>-3.4063025104565409E-2</c:v>
                </c:pt>
                <c:pt idx="775">
                  <c:v>-3.5809318549157268E-2</c:v>
                </c:pt>
                <c:pt idx="776">
                  <c:v>-4.1488503083085354E-2</c:v>
                </c:pt>
                <c:pt idx="777">
                  <c:v>-4.137701336445633E-2</c:v>
                </c:pt>
                <c:pt idx="778">
                  <c:v>-4.1181340869151969E-2</c:v>
                </c:pt>
                <c:pt idx="779">
                  <c:v>-3.625107762142471E-2</c:v>
                </c:pt>
                <c:pt idx="780">
                  <c:v>-2.5384792095359876E-2</c:v>
                </c:pt>
                <c:pt idx="781">
                  <c:v>-2.2681351806662697E-2</c:v>
                </c:pt>
                <c:pt idx="782">
                  <c:v>-1.9967286719699079E-2</c:v>
                </c:pt>
                <c:pt idx="783">
                  <c:v>-2.4229055913331937E-2</c:v>
                </c:pt>
                <c:pt idx="784">
                  <c:v>-2.9144158130376963E-2</c:v>
                </c:pt>
                <c:pt idx="785">
                  <c:v>-3.376478960447174E-2</c:v>
                </c:pt>
                <c:pt idx="786">
                  <c:v>-3.7613513238156204E-2</c:v>
                </c:pt>
                <c:pt idx="787">
                  <c:v>-3.9044765977270413E-2</c:v>
                </c:pt>
                <c:pt idx="788">
                  <c:v>-4.2656648229217609E-2</c:v>
                </c:pt>
                <c:pt idx="789">
                  <c:v>-3.6292366077561242E-2</c:v>
                </c:pt>
                <c:pt idx="790">
                  <c:v>-3.6748430835930629E-2</c:v>
                </c:pt>
                <c:pt idx="791">
                  <c:v>-3.6497850863009773E-2</c:v>
                </c:pt>
                <c:pt idx="792">
                  <c:v>-3.2224368806191228E-2</c:v>
                </c:pt>
                <c:pt idx="793">
                  <c:v>-3.7411324508676305E-2</c:v>
                </c:pt>
                <c:pt idx="794">
                  <c:v>-4.3042123267271401E-2</c:v>
                </c:pt>
                <c:pt idx="795">
                  <c:v>-4.7263055459096565E-2</c:v>
                </c:pt>
                <c:pt idx="796">
                  <c:v>-5.2848166361930321E-2</c:v>
                </c:pt>
                <c:pt idx="797">
                  <c:v>-5.3797875628378483E-2</c:v>
                </c:pt>
                <c:pt idx="798">
                  <c:v>-5.0574970619527967E-2</c:v>
                </c:pt>
                <c:pt idx="799">
                  <c:v>-4.8847556337451581E-2</c:v>
                </c:pt>
                <c:pt idx="800">
                  <c:v>-4.7286928134014444E-2</c:v>
                </c:pt>
                <c:pt idx="801">
                  <c:v>-5.9853442642591681E-2</c:v>
                </c:pt>
                <c:pt idx="802">
                  <c:v>-6.5134947224124218E-2</c:v>
                </c:pt>
                <c:pt idx="803">
                  <c:v>-7.615212973387489E-2</c:v>
                </c:pt>
                <c:pt idx="804">
                  <c:v>-7.8736526791073902E-2</c:v>
                </c:pt>
                <c:pt idx="805">
                  <c:v>-7.2504489882043388E-2</c:v>
                </c:pt>
                <c:pt idx="806">
                  <c:v>-6.8302620128706956E-2</c:v>
                </c:pt>
                <c:pt idx="807">
                  <c:v>-5.5402071337502912E-2</c:v>
                </c:pt>
                <c:pt idx="808">
                  <c:v>-5.8955079039112956E-2</c:v>
                </c:pt>
                <c:pt idx="809">
                  <c:v>-5.1937592850914135E-2</c:v>
                </c:pt>
                <c:pt idx="810">
                  <c:v>-4.950484624685525E-2</c:v>
                </c:pt>
                <c:pt idx="811">
                  <c:v>-5.6241332196061963E-2</c:v>
                </c:pt>
                <c:pt idx="812">
                  <c:v>-5.1080258713708693E-2</c:v>
                </c:pt>
                <c:pt idx="813">
                  <c:v>-5.4057529295694629E-2</c:v>
                </c:pt>
                <c:pt idx="814">
                  <c:v>-5.8161854818066419E-2</c:v>
                </c:pt>
                <c:pt idx="815">
                  <c:v>-6.5711232085833432E-2</c:v>
                </c:pt>
                <c:pt idx="816">
                  <c:v>-6.798601795383824E-2</c:v>
                </c:pt>
                <c:pt idx="817">
                  <c:v>-7.5422728540640138E-2</c:v>
                </c:pt>
                <c:pt idx="818">
                  <c:v>-7.579963474996855E-2</c:v>
                </c:pt>
                <c:pt idx="819">
                  <c:v>-8.5667129130998887E-2</c:v>
                </c:pt>
                <c:pt idx="820">
                  <c:v>-9.9045112559006193E-2</c:v>
                </c:pt>
                <c:pt idx="821">
                  <c:v>-0.11150181759415195</c:v>
                </c:pt>
                <c:pt idx="822">
                  <c:v>-0.13448441108331166</c:v>
                </c:pt>
                <c:pt idx="823">
                  <c:v>-0.14155117073800155</c:v>
                </c:pt>
                <c:pt idx="824">
                  <c:v>-0.14950509025870426</c:v>
                </c:pt>
                <c:pt idx="825">
                  <c:v>-0.16126715060775104</c:v>
                </c:pt>
                <c:pt idx="826">
                  <c:v>-0.16872109483104056</c:v>
                </c:pt>
                <c:pt idx="827">
                  <c:v>-0.16696247360979705</c:v>
                </c:pt>
                <c:pt idx="828">
                  <c:v>-0.17856990376316267</c:v>
                </c:pt>
                <c:pt idx="829">
                  <c:v>-0.18216084209610944</c:v>
                </c:pt>
                <c:pt idx="830">
                  <c:v>-0.18491407779527425</c:v>
                </c:pt>
                <c:pt idx="831">
                  <c:v>-0.18585677056391081</c:v>
                </c:pt>
                <c:pt idx="832">
                  <c:v>-0.18762766536323869</c:v>
                </c:pt>
                <c:pt idx="833">
                  <c:v>-0.17904438237752845</c:v>
                </c:pt>
                <c:pt idx="834">
                  <c:v>-0.17186300101763197</c:v>
                </c:pt>
                <c:pt idx="835">
                  <c:v>-0.16641764720376973</c:v>
                </c:pt>
                <c:pt idx="836">
                  <c:v>-0.16229521519185136</c:v>
                </c:pt>
                <c:pt idx="837">
                  <c:v>-0.16653219255328211</c:v>
                </c:pt>
                <c:pt idx="838">
                  <c:v>-0.17014771739839191</c:v>
                </c:pt>
                <c:pt idx="839">
                  <c:v>-0.17166421726455425</c:v>
                </c:pt>
                <c:pt idx="840">
                  <c:v>-0.16211254187962715</c:v>
                </c:pt>
                <c:pt idx="841">
                  <c:v>-0.16055637374139486</c:v>
                </c:pt>
                <c:pt idx="842">
                  <c:v>-0.15044296600609638</c:v>
                </c:pt>
                <c:pt idx="843">
                  <c:v>-0.16078316045055435</c:v>
                </c:pt>
                <c:pt idx="844">
                  <c:v>-0.16841716597356457</c:v>
                </c:pt>
                <c:pt idx="845">
                  <c:v>-0.16784600043736295</c:v>
                </c:pt>
                <c:pt idx="846">
                  <c:v>-0.1593235104694336</c:v>
                </c:pt>
                <c:pt idx="847">
                  <c:v>-0.12497414216041253</c:v>
                </c:pt>
                <c:pt idx="848">
                  <c:v>-0.10549563189100702</c:v>
                </c:pt>
                <c:pt idx="849">
                  <c:v>-0.10084627837436208</c:v>
                </c:pt>
                <c:pt idx="850">
                  <c:v>-0.10115147867225917</c:v>
                </c:pt>
                <c:pt idx="851">
                  <c:v>-0.11334716641905368</c:v>
                </c:pt>
                <c:pt idx="852">
                  <c:v>-0.11042349599134571</c:v>
                </c:pt>
                <c:pt idx="853">
                  <c:v>-0.10360855251735054</c:v>
                </c:pt>
                <c:pt idx="854">
                  <c:v>-0.11489868339830478</c:v>
                </c:pt>
                <c:pt idx="855">
                  <c:v>-0.12109838722305794</c:v>
                </c:pt>
                <c:pt idx="856">
                  <c:v>-0.14294007971411377</c:v>
                </c:pt>
                <c:pt idx="857">
                  <c:v>-0.14035620265999577</c:v>
                </c:pt>
                <c:pt idx="858">
                  <c:v>-0.13851308980837318</c:v>
                </c:pt>
                <c:pt idx="859">
                  <c:v>-0.14031120311031847</c:v>
                </c:pt>
                <c:pt idx="860">
                  <c:v>-0.13215049467422219</c:v>
                </c:pt>
                <c:pt idx="861">
                  <c:v>-0.13956128560109163</c:v>
                </c:pt>
                <c:pt idx="862">
                  <c:v>-0.14544637911711092</c:v>
                </c:pt>
                <c:pt idx="863">
                  <c:v>-0.16602805121118164</c:v>
                </c:pt>
                <c:pt idx="864">
                  <c:v>-0.19349616792587912</c:v>
                </c:pt>
                <c:pt idx="865">
                  <c:v>-0.20621584389692738</c:v>
                </c:pt>
                <c:pt idx="866">
                  <c:v>-0.20539711948232819</c:v>
                </c:pt>
                <c:pt idx="867">
                  <c:v>-0.2087541856675858</c:v>
                </c:pt>
                <c:pt idx="868">
                  <c:v>-0.20643457472032894</c:v>
                </c:pt>
                <c:pt idx="869">
                  <c:v>-0.19158992381512543</c:v>
                </c:pt>
                <c:pt idx="870">
                  <c:v>-0.18190990670980833</c:v>
                </c:pt>
                <c:pt idx="871">
                  <c:v>-0.17036186877640014</c:v>
                </c:pt>
                <c:pt idx="872">
                  <c:v>-0.16115569579430022</c:v>
                </c:pt>
                <c:pt idx="873">
                  <c:v>-0.16059981478534754</c:v>
                </c:pt>
                <c:pt idx="874">
                  <c:v>-0.16230951899666915</c:v>
                </c:pt>
                <c:pt idx="875">
                  <c:v>-0.15752163359176155</c:v>
                </c:pt>
                <c:pt idx="876">
                  <c:v>-0.14679835734465208</c:v>
                </c:pt>
                <c:pt idx="877">
                  <c:v>-0.13973729977317109</c:v>
                </c:pt>
                <c:pt idx="878">
                  <c:v>-0.14251266972320706</c:v>
                </c:pt>
                <c:pt idx="879">
                  <c:v>-0.13516440257605739</c:v>
                </c:pt>
                <c:pt idx="880">
                  <c:v>-0.12714881983676546</c:v>
                </c:pt>
                <c:pt idx="881">
                  <c:v>-0.1293307818835808</c:v>
                </c:pt>
                <c:pt idx="882">
                  <c:v>-0.13848975400751945</c:v>
                </c:pt>
                <c:pt idx="883">
                  <c:v>-0.1266315503207123</c:v>
                </c:pt>
                <c:pt idx="884">
                  <c:v>-0.13196270857875228</c:v>
                </c:pt>
                <c:pt idx="885">
                  <c:v>-0.12921234777061522</c:v>
                </c:pt>
                <c:pt idx="886">
                  <c:v>-0.10484689783670165</c:v>
                </c:pt>
                <c:pt idx="887">
                  <c:v>-0.10046812418991763</c:v>
                </c:pt>
                <c:pt idx="888">
                  <c:v>-0.10445729507275141</c:v>
                </c:pt>
                <c:pt idx="889">
                  <c:v>-0.12699651266612849</c:v>
                </c:pt>
                <c:pt idx="890">
                  <c:v>-0.13490695048249107</c:v>
                </c:pt>
                <c:pt idx="891">
                  <c:v>-0.14796578529720258</c:v>
                </c:pt>
                <c:pt idx="892">
                  <c:v>-0.16139496916346557</c:v>
                </c:pt>
                <c:pt idx="893">
                  <c:v>-0.18129741107525116</c:v>
                </c:pt>
                <c:pt idx="894">
                  <c:v>-0.23136094415256347</c:v>
                </c:pt>
                <c:pt idx="895">
                  <c:v>-0.25990663990449064</c:v>
                </c:pt>
                <c:pt idx="896">
                  <c:v>-0.25730050426258588</c:v>
                </c:pt>
                <c:pt idx="897">
                  <c:v>-0.22705861812106598</c:v>
                </c:pt>
                <c:pt idx="898">
                  <c:v>-0.17108734979608464</c:v>
                </c:pt>
                <c:pt idx="899">
                  <c:v>-0.14563912051610045</c:v>
                </c:pt>
                <c:pt idx="900">
                  <c:v>-0.1204480200633179</c:v>
                </c:pt>
                <c:pt idx="901">
                  <c:v>-0.1152450279523311</c:v>
                </c:pt>
                <c:pt idx="902">
                  <c:v>-0.1176976579771592</c:v>
                </c:pt>
                <c:pt idx="903">
                  <c:v>-0.10679521068196499</c:v>
                </c:pt>
                <c:pt idx="904">
                  <c:v>-0.10403890993286929</c:v>
                </c:pt>
                <c:pt idx="905">
                  <c:v>-9.8819054698645797E-2</c:v>
                </c:pt>
                <c:pt idx="906">
                  <c:v>-9.9094643072559441E-2</c:v>
                </c:pt>
                <c:pt idx="907">
                  <c:v>-0.10971163623652794</c:v>
                </c:pt>
                <c:pt idx="908">
                  <c:v>-0.11879552883000444</c:v>
                </c:pt>
                <c:pt idx="909">
                  <c:v>-0.12713030906748091</c:v>
                </c:pt>
                <c:pt idx="910">
                  <c:v>-0.13423225128691721</c:v>
                </c:pt>
                <c:pt idx="911">
                  <c:v>-0.12703261223595405</c:v>
                </c:pt>
                <c:pt idx="912">
                  <c:v>-0.13858656815152393</c:v>
                </c:pt>
                <c:pt idx="913">
                  <c:v>-0.13967303629637429</c:v>
                </c:pt>
                <c:pt idx="914">
                  <c:v>-0.14140460883417372</c:v>
                </c:pt>
                <c:pt idx="915">
                  <c:v>-0.14596985934275891</c:v>
                </c:pt>
                <c:pt idx="916">
                  <c:v>-0.13471339961687395</c:v>
                </c:pt>
                <c:pt idx="917">
                  <c:v>-0.13347678639267874</c:v>
                </c:pt>
                <c:pt idx="918">
                  <c:v>-0.12816419916731037</c:v>
                </c:pt>
                <c:pt idx="919">
                  <c:v>-0.13145677960319394</c:v>
                </c:pt>
                <c:pt idx="920">
                  <c:v>-0.1359843746653461</c:v>
                </c:pt>
                <c:pt idx="921">
                  <c:v>-0.11848134974598606</c:v>
                </c:pt>
                <c:pt idx="922">
                  <c:v>-0.12397136914731935</c:v>
                </c:pt>
                <c:pt idx="923">
                  <c:v>-0.13673313871381937</c:v>
                </c:pt>
                <c:pt idx="924">
                  <c:v>-0.15800084668606015</c:v>
                </c:pt>
                <c:pt idx="925">
                  <c:v>-0.17405858079614664</c:v>
                </c:pt>
                <c:pt idx="926">
                  <c:v>-0.18587789380163849</c:v>
                </c:pt>
                <c:pt idx="927">
                  <c:v>-0.15674272749959628</c:v>
                </c:pt>
                <c:pt idx="928">
                  <c:v>-0.14032812675021028</c:v>
                </c:pt>
              </c:numCache>
            </c:numRef>
          </c:val>
        </c:ser>
        <c:dLbls>
          <c:showLegendKey val="0"/>
          <c:showVal val="0"/>
          <c:showCatName val="0"/>
          <c:showSerName val="0"/>
          <c:showPercent val="0"/>
          <c:showBubbleSize val="0"/>
        </c:dLbls>
        <c:axId val="393272320"/>
        <c:axId val="393269248"/>
      </c:areaChart>
      <c:lineChart>
        <c:grouping val="standard"/>
        <c:varyColors val="0"/>
        <c:ser>
          <c:idx val="0"/>
          <c:order val="0"/>
          <c:tx>
            <c:strRef>
              <c:f>'Finansiel stressindikator'!$B$7</c:f>
              <c:strCache>
                <c:ptCount val="1"/>
                <c:pt idx="0">
                  <c:v>Indikator</c:v>
                </c:pt>
              </c:strCache>
            </c:strRef>
          </c:tx>
          <c:spPr>
            <a:ln w="19050">
              <a:solidFill>
                <a:sysClr val="windowText" lastClr="000000"/>
              </a:solidFill>
            </a:ln>
          </c:spPr>
          <c:marker>
            <c:symbol val="none"/>
          </c:marker>
          <c:cat>
            <c:numRef>
              <c:f>'Finansiel stressindikator'!$A$8:$A$936</c:f>
              <c:numCache>
                <c:formatCode>m/d/yyyy</c:formatCode>
                <c:ptCount val="929"/>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44136</c:v>
                </c:pt>
                <c:pt idx="925">
                  <c:v>44143</c:v>
                </c:pt>
                <c:pt idx="926">
                  <c:v>44150</c:v>
                </c:pt>
                <c:pt idx="927">
                  <c:v>44157</c:v>
                </c:pt>
                <c:pt idx="928">
                  <c:v>44164</c:v>
                </c:pt>
              </c:numCache>
            </c:numRef>
          </c:cat>
          <c:val>
            <c:numRef>
              <c:f>'Finansiel stressindikator'!$B$8:$B$936</c:f>
              <c:numCache>
                <c:formatCode>0.000</c:formatCode>
                <c:ptCount val="929"/>
                <c:pt idx="0">
                  <c:v>0.26884128556955811</c:v>
                </c:pt>
                <c:pt idx="1">
                  <c:v>0.26600602101067949</c:v>
                </c:pt>
                <c:pt idx="2">
                  <c:v>0.27839664569696976</c:v>
                </c:pt>
                <c:pt idx="3">
                  <c:v>0.30218145238515504</c:v>
                </c:pt>
                <c:pt idx="4">
                  <c:v>0.31284930289717844</c:v>
                </c:pt>
                <c:pt idx="5">
                  <c:v>0.31545226308446311</c:v>
                </c:pt>
                <c:pt idx="6">
                  <c:v>0.29206701973893084</c:v>
                </c:pt>
                <c:pt idx="7">
                  <c:v>0.30317501383927414</c:v>
                </c:pt>
                <c:pt idx="8">
                  <c:v>0.31684264896657527</c:v>
                </c:pt>
                <c:pt idx="9">
                  <c:v>0.30794672128654943</c:v>
                </c:pt>
                <c:pt idx="10">
                  <c:v>0.32068667261547457</c:v>
                </c:pt>
                <c:pt idx="11">
                  <c:v>0.28888425449568023</c:v>
                </c:pt>
                <c:pt idx="12">
                  <c:v>0.26058153695982705</c:v>
                </c:pt>
                <c:pt idx="13">
                  <c:v>0.25291719375452992</c:v>
                </c:pt>
                <c:pt idx="14">
                  <c:v>0.23169596196214992</c:v>
                </c:pt>
                <c:pt idx="15">
                  <c:v>0.24848060236704117</c:v>
                </c:pt>
                <c:pt idx="16">
                  <c:v>0.24062177776903121</c:v>
                </c:pt>
                <c:pt idx="17">
                  <c:v>0.23385193991323217</c:v>
                </c:pt>
                <c:pt idx="18">
                  <c:v>0.24217702289702753</c:v>
                </c:pt>
                <c:pt idx="19">
                  <c:v>0.24602941799883238</c:v>
                </c:pt>
                <c:pt idx="20">
                  <c:v>0.25124240587936747</c:v>
                </c:pt>
                <c:pt idx="21">
                  <c:v>0.25094949556574919</c:v>
                </c:pt>
                <c:pt idx="22">
                  <c:v>0.25359450039406972</c:v>
                </c:pt>
                <c:pt idx="23">
                  <c:v>0.22028268837380571</c:v>
                </c:pt>
                <c:pt idx="24">
                  <c:v>0.19675592559546429</c:v>
                </c:pt>
                <c:pt idx="25">
                  <c:v>0.18296849660524356</c:v>
                </c:pt>
                <c:pt idx="26">
                  <c:v>0.16233655761071453</c:v>
                </c:pt>
                <c:pt idx="27">
                  <c:v>0.14845385435363961</c:v>
                </c:pt>
                <c:pt idx="28">
                  <c:v>0.15820998589605212</c:v>
                </c:pt>
                <c:pt idx="29">
                  <c:v>0.15650836832903267</c:v>
                </c:pt>
                <c:pt idx="30">
                  <c:v>0.15740160418221399</c:v>
                </c:pt>
                <c:pt idx="31">
                  <c:v>0.14813601093155959</c:v>
                </c:pt>
                <c:pt idx="32">
                  <c:v>0.14767542896779287</c:v>
                </c:pt>
                <c:pt idx="33">
                  <c:v>0.14544715522257143</c:v>
                </c:pt>
                <c:pt idx="34">
                  <c:v>0.12759212074307144</c:v>
                </c:pt>
                <c:pt idx="35">
                  <c:v>0.13317994695119803</c:v>
                </c:pt>
                <c:pt idx="36">
                  <c:v>0.13336317979766998</c:v>
                </c:pt>
                <c:pt idx="37">
                  <c:v>0.12731447562959278</c:v>
                </c:pt>
                <c:pt idx="38">
                  <c:v>0.13478630041915937</c:v>
                </c:pt>
                <c:pt idx="39">
                  <c:v>0.1337491996508976</c:v>
                </c:pt>
                <c:pt idx="40">
                  <c:v>0.11653781302403556</c:v>
                </c:pt>
                <c:pt idx="41">
                  <c:v>0.11690729097651524</c:v>
                </c:pt>
                <c:pt idx="42">
                  <c:v>0.10621265509828245</c:v>
                </c:pt>
                <c:pt idx="43">
                  <c:v>9.4535761597958484E-2</c:v>
                </c:pt>
                <c:pt idx="44">
                  <c:v>8.7688191210022137E-2</c:v>
                </c:pt>
                <c:pt idx="45">
                  <c:v>7.4959311813718538E-2</c:v>
                </c:pt>
                <c:pt idx="46">
                  <c:v>7.6314944420305092E-2</c:v>
                </c:pt>
                <c:pt idx="47">
                  <c:v>8.2403101851120819E-2</c:v>
                </c:pt>
                <c:pt idx="48">
                  <c:v>8.0616376104121756E-2</c:v>
                </c:pt>
                <c:pt idx="49">
                  <c:v>8.0618692625684996E-2</c:v>
                </c:pt>
                <c:pt idx="50">
                  <c:v>7.5340659679164257E-2</c:v>
                </c:pt>
                <c:pt idx="51">
                  <c:v>6.8893133474269314E-2</c:v>
                </c:pt>
                <c:pt idx="52">
                  <c:v>7.0685309357616438E-2</c:v>
                </c:pt>
                <c:pt idx="53">
                  <c:v>7.1883348898557631E-2</c:v>
                </c:pt>
                <c:pt idx="54">
                  <c:v>6.8209967514300099E-2</c:v>
                </c:pt>
                <c:pt idx="55">
                  <c:v>6.3010724999781012E-2</c:v>
                </c:pt>
                <c:pt idx="56">
                  <c:v>5.5375018891702099E-2</c:v>
                </c:pt>
                <c:pt idx="57">
                  <c:v>4.6585778082958801E-2</c:v>
                </c:pt>
                <c:pt idx="58">
                  <c:v>4.6182252464423264E-2</c:v>
                </c:pt>
                <c:pt idx="59">
                  <c:v>4.7382082397140604E-2</c:v>
                </c:pt>
                <c:pt idx="60">
                  <c:v>4.6600748262480798E-2</c:v>
                </c:pt>
                <c:pt idx="61">
                  <c:v>4.9737111989376651E-2</c:v>
                </c:pt>
                <c:pt idx="62">
                  <c:v>4.7494085766248466E-2</c:v>
                </c:pt>
                <c:pt idx="63">
                  <c:v>4.5555787812119192E-2</c:v>
                </c:pt>
                <c:pt idx="64">
                  <c:v>4.4819293781054141E-2</c:v>
                </c:pt>
                <c:pt idx="65">
                  <c:v>4.3779214321354482E-2</c:v>
                </c:pt>
                <c:pt idx="66">
                  <c:v>4.4656241634644808E-2</c:v>
                </c:pt>
                <c:pt idx="67">
                  <c:v>4.8284039721240533E-2</c:v>
                </c:pt>
                <c:pt idx="68">
                  <c:v>5.3968119232058458E-2</c:v>
                </c:pt>
                <c:pt idx="69">
                  <c:v>5.93323266344567E-2</c:v>
                </c:pt>
                <c:pt idx="70">
                  <c:v>5.8004893309183313E-2</c:v>
                </c:pt>
                <c:pt idx="71">
                  <c:v>5.4942601125829577E-2</c:v>
                </c:pt>
                <c:pt idx="72">
                  <c:v>5.4524998344951239E-2</c:v>
                </c:pt>
                <c:pt idx="73">
                  <c:v>5.3494922165520334E-2</c:v>
                </c:pt>
                <c:pt idx="74">
                  <c:v>5.301308299716169E-2</c:v>
                </c:pt>
                <c:pt idx="75">
                  <c:v>6.1170651212450869E-2</c:v>
                </c:pt>
                <c:pt idx="76">
                  <c:v>5.7153768358872509E-2</c:v>
                </c:pt>
                <c:pt idx="77">
                  <c:v>5.9370603335046422E-2</c:v>
                </c:pt>
                <c:pt idx="78">
                  <c:v>6.5441997719319869E-2</c:v>
                </c:pt>
                <c:pt idx="79">
                  <c:v>6.5982157725149815E-2</c:v>
                </c:pt>
                <c:pt idx="80">
                  <c:v>7.5069646920712871E-2</c:v>
                </c:pt>
                <c:pt idx="81">
                  <c:v>7.5694510613490501E-2</c:v>
                </c:pt>
                <c:pt idx="82">
                  <c:v>7.7536999839158668E-2</c:v>
                </c:pt>
                <c:pt idx="83">
                  <c:v>7.3503219998313996E-2</c:v>
                </c:pt>
                <c:pt idx="84">
                  <c:v>6.7206633475527952E-2</c:v>
                </c:pt>
                <c:pt idx="85">
                  <c:v>6.0338912187355459E-2</c:v>
                </c:pt>
                <c:pt idx="86">
                  <c:v>5.3667062624504817E-2</c:v>
                </c:pt>
                <c:pt idx="87">
                  <c:v>5.2713763506669127E-2</c:v>
                </c:pt>
                <c:pt idx="88">
                  <c:v>5.4959555006340401E-2</c:v>
                </c:pt>
                <c:pt idx="89">
                  <c:v>5.6571775231693801E-2</c:v>
                </c:pt>
                <c:pt idx="90">
                  <c:v>5.5969359083964408E-2</c:v>
                </c:pt>
                <c:pt idx="91">
                  <c:v>5.9325707408244305E-2</c:v>
                </c:pt>
                <c:pt idx="92">
                  <c:v>7.2996735468912693E-2</c:v>
                </c:pt>
                <c:pt idx="93">
                  <c:v>8.4378119147589137E-2</c:v>
                </c:pt>
                <c:pt idx="94">
                  <c:v>8.7163160255352048E-2</c:v>
                </c:pt>
                <c:pt idx="95">
                  <c:v>7.6945440848790764E-2</c:v>
                </c:pt>
                <c:pt idx="96">
                  <c:v>5.446433501466709E-2</c:v>
                </c:pt>
                <c:pt idx="97">
                  <c:v>6.0000737430450167E-2</c:v>
                </c:pt>
                <c:pt idx="98">
                  <c:v>6.7064505337071353E-2</c:v>
                </c:pt>
                <c:pt idx="99">
                  <c:v>8.1321312152988171E-2</c:v>
                </c:pt>
                <c:pt idx="100">
                  <c:v>8.7757483103573578E-2</c:v>
                </c:pt>
                <c:pt idx="101">
                  <c:v>7.1264881357977525E-2</c:v>
                </c:pt>
                <c:pt idx="102">
                  <c:v>6.6748238242317251E-2</c:v>
                </c:pt>
                <c:pt idx="103">
                  <c:v>5.6429315466559701E-2</c:v>
                </c:pt>
                <c:pt idx="104">
                  <c:v>5.3956677818617869E-2</c:v>
                </c:pt>
                <c:pt idx="105">
                  <c:v>5.826852722478687E-2</c:v>
                </c:pt>
                <c:pt idx="106">
                  <c:v>5.552097632727436E-2</c:v>
                </c:pt>
                <c:pt idx="107">
                  <c:v>5.317774334429673E-2</c:v>
                </c:pt>
                <c:pt idx="108">
                  <c:v>5.1018924492226697E-2</c:v>
                </c:pt>
                <c:pt idx="109">
                  <c:v>4.4769783536252224E-2</c:v>
                </c:pt>
                <c:pt idx="110">
                  <c:v>4.4008005482710347E-2</c:v>
                </c:pt>
                <c:pt idx="111">
                  <c:v>4.6719592415253614E-2</c:v>
                </c:pt>
                <c:pt idx="112">
                  <c:v>5.4953587969214304E-2</c:v>
                </c:pt>
                <c:pt idx="113">
                  <c:v>6.1057824036757628E-2</c:v>
                </c:pt>
                <c:pt idx="114">
                  <c:v>7.0116306255968708E-2</c:v>
                </c:pt>
                <c:pt idx="115">
                  <c:v>6.7579621676372145E-2</c:v>
                </c:pt>
                <c:pt idx="116">
                  <c:v>6.2450474680800498E-2</c:v>
                </c:pt>
                <c:pt idx="117">
                  <c:v>5.5516136584738043E-2</c:v>
                </c:pt>
                <c:pt idx="118">
                  <c:v>7.7138725574327702E-2</c:v>
                </c:pt>
                <c:pt idx="119">
                  <c:v>9.5710036112567953E-2</c:v>
                </c:pt>
                <c:pt idx="120">
                  <c:v>0.1145213673022637</c:v>
                </c:pt>
                <c:pt idx="121">
                  <c:v>0.11559916754134837</c:v>
                </c:pt>
                <c:pt idx="122">
                  <c:v>9.0367948034720882E-2</c:v>
                </c:pt>
                <c:pt idx="123">
                  <c:v>7.974433777781012E-2</c:v>
                </c:pt>
                <c:pt idx="124">
                  <c:v>7.0229525833325715E-2</c:v>
                </c:pt>
                <c:pt idx="125">
                  <c:v>7.7778748236998846E-2</c:v>
                </c:pt>
                <c:pt idx="126">
                  <c:v>7.4656378215984004E-2</c:v>
                </c:pt>
                <c:pt idx="127">
                  <c:v>7.2553336082420733E-2</c:v>
                </c:pt>
                <c:pt idx="128">
                  <c:v>7.0077762345294434E-2</c:v>
                </c:pt>
                <c:pt idx="129">
                  <c:v>6.1575742207450351E-2</c:v>
                </c:pt>
                <c:pt idx="130">
                  <c:v>6.2513920842257847E-2</c:v>
                </c:pt>
                <c:pt idx="131">
                  <c:v>5.3102817684715531E-2</c:v>
                </c:pt>
                <c:pt idx="132">
                  <c:v>4.1122962437523156E-2</c:v>
                </c:pt>
                <c:pt idx="133">
                  <c:v>4.2900441226628817E-2</c:v>
                </c:pt>
                <c:pt idx="134">
                  <c:v>3.7533282553543837E-2</c:v>
                </c:pt>
                <c:pt idx="135">
                  <c:v>4.4324236440015576E-2</c:v>
                </c:pt>
                <c:pt idx="136">
                  <c:v>5.2162361467347318E-2</c:v>
                </c:pt>
                <c:pt idx="137">
                  <c:v>4.501668340344641E-2</c:v>
                </c:pt>
                <c:pt idx="138">
                  <c:v>4.1219453344152675E-2</c:v>
                </c:pt>
                <c:pt idx="139">
                  <c:v>3.6924396128907612E-2</c:v>
                </c:pt>
                <c:pt idx="140">
                  <c:v>2.6942801790602964E-2</c:v>
                </c:pt>
                <c:pt idx="141">
                  <c:v>3.1032415467178536E-2</c:v>
                </c:pt>
                <c:pt idx="142">
                  <c:v>3.7223844800491387E-2</c:v>
                </c:pt>
                <c:pt idx="143">
                  <c:v>4.8849371763519681E-2</c:v>
                </c:pt>
                <c:pt idx="144">
                  <c:v>6.411224181826676E-2</c:v>
                </c:pt>
                <c:pt idx="145">
                  <c:v>6.9535199804022285E-2</c:v>
                </c:pt>
                <c:pt idx="146">
                  <c:v>7.3332060742652042E-2</c:v>
                </c:pt>
                <c:pt idx="147">
                  <c:v>6.9513288829841688E-2</c:v>
                </c:pt>
                <c:pt idx="148">
                  <c:v>6.5974893429073131E-2</c:v>
                </c:pt>
                <c:pt idx="149">
                  <c:v>7.270513588861055E-2</c:v>
                </c:pt>
                <c:pt idx="150">
                  <c:v>6.2273811633824512E-2</c:v>
                </c:pt>
                <c:pt idx="151">
                  <c:v>5.1415883351436216E-2</c:v>
                </c:pt>
                <c:pt idx="152">
                  <c:v>4.5840469518274113E-2</c:v>
                </c:pt>
                <c:pt idx="153">
                  <c:v>2.8076583507921915E-2</c:v>
                </c:pt>
                <c:pt idx="154">
                  <c:v>3.7249690956066436E-2</c:v>
                </c:pt>
                <c:pt idx="155">
                  <c:v>4.3007617925671066E-2</c:v>
                </c:pt>
                <c:pt idx="156">
                  <c:v>4.2139880919680059E-2</c:v>
                </c:pt>
                <c:pt idx="157">
                  <c:v>5.6167310946164943E-2</c:v>
                </c:pt>
                <c:pt idx="158">
                  <c:v>5.3590028220670702E-2</c:v>
                </c:pt>
                <c:pt idx="159">
                  <c:v>5.7708439234175471E-2</c:v>
                </c:pt>
                <c:pt idx="160">
                  <c:v>5.7981191247975863E-2</c:v>
                </c:pt>
                <c:pt idx="161">
                  <c:v>5.0810018216875807E-2</c:v>
                </c:pt>
                <c:pt idx="162">
                  <c:v>5.1258211478526508E-2</c:v>
                </c:pt>
                <c:pt idx="163">
                  <c:v>5.221737616553862E-2</c:v>
                </c:pt>
                <c:pt idx="164">
                  <c:v>5.0868593686749841E-2</c:v>
                </c:pt>
                <c:pt idx="165">
                  <c:v>5.0228437396604715E-2</c:v>
                </c:pt>
                <c:pt idx="166">
                  <c:v>6.5536855165398047E-2</c:v>
                </c:pt>
                <c:pt idx="167">
                  <c:v>7.7833643963126239E-2</c:v>
                </c:pt>
                <c:pt idx="168">
                  <c:v>8.4996345112417021E-2</c:v>
                </c:pt>
                <c:pt idx="169">
                  <c:v>9.0443985975764557E-2</c:v>
                </c:pt>
                <c:pt idx="170">
                  <c:v>7.5573606389279513E-2</c:v>
                </c:pt>
                <c:pt idx="171">
                  <c:v>6.5863007475776739E-2</c:v>
                </c:pt>
                <c:pt idx="172">
                  <c:v>6.3876028917763117E-2</c:v>
                </c:pt>
                <c:pt idx="173">
                  <c:v>0.10220047504652971</c:v>
                </c:pt>
                <c:pt idx="174">
                  <c:v>0.13217688349349999</c:v>
                </c:pt>
                <c:pt idx="175">
                  <c:v>0.14733255406654072</c:v>
                </c:pt>
                <c:pt idx="176">
                  <c:v>0.18022911375498349</c:v>
                </c:pt>
                <c:pt idx="177">
                  <c:v>0.15896527546356054</c:v>
                </c:pt>
                <c:pt idx="178">
                  <c:v>0.13590284547441894</c:v>
                </c:pt>
                <c:pt idx="179">
                  <c:v>0.14410533156768018</c:v>
                </c:pt>
                <c:pt idx="180">
                  <c:v>0.11669048104648683</c:v>
                </c:pt>
                <c:pt idx="181">
                  <c:v>9.7822670213868021E-2</c:v>
                </c:pt>
                <c:pt idx="182">
                  <c:v>0.10289469591832523</c:v>
                </c:pt>
                <c:pt idx="183">
                  <c:v>7.2599618556506873E-2</c:v>
                </c:pt>
                <c:pt idx="184">
                  <c:v>7.6802062722473391E-2</c:v>
                </c:pt>
                <c:pt idx="185">
                  <c:v>7.2782904961966224E-2</c:v>
                </c:pt>
                <c:pt idx="186">
                  <c:v>6.4017639250164571E-2</c:v>
                </c:pt>
                <c:pt idx="187">
                  <c:v>6.8622176290729864E-2</c:v>
                </c:pt>
                <c:pt idx="188">
                  <c:v>6.0247680829309459E-2</c:v>
                </c:pt>
                <c:pt idx="189">
                  <c:v>6.7337836028347239E-2</c:v>
                </c:pt>
                <c:pt idx="190">
                  <c:v>6.9274212355733791E-2</c:v>
                </c:pt>
                <c:pt idx="191">
                  <c:v>7.1744061982726148E-2</c:v>
                </c:pt>
                <c:pt idx="192">
                  <c:v>7.4738742462433672E-2</c:v>
                </c:pt>
                <c:pt idx="193">
                  <c:v>7.5887682400893303E-2</c:v>
                </c:pt>
                <c:pt idx="194">
                  <c:v>7.061398193256041E-2</c:v>
                </c:pt>
                <c:pt idx="195">
                  <c:v>6.2987751587351135E-2</c:v>
                </c:pt>
                <c:pt idx="196">
                  <c:v>6.6960111425159549E-2</c:v>
                </c:pt>
                <c:pt idx="197">
                  <c:v>7.0008898430364952E-2</c:v>
                </c:pt>
                <c:pt idx="198">
                  <c:v>7.1620241660801776E-2</c:v>
                </c:pt>
                <c:pt idx="199">
                  <c:v>7.4617843677615064E-2</c:v>
                </c:pt>
                <c:pt idx="200">
                  <c:v>6.6810541856573785E-2</c:v>
                </c:pt>
                <c:pt idx="201">
                  <c:v>7.0745872029397902E-2</c:v>
                </c:pt>
                <c:pt idx="202">
                  <c:v>7.0072870843869817E-2</c:v>
                </c:pt>
                <c:pt idx="203">
                  <c:v>7.7187241841360804E-2</c:v>
                </c:pt>
                <c:pt idx="204">
                  <c:v>7.7863574621383574E-2</c:v>
                </c:pt>
                <c:pt idx="205">
                  <c:v>6.0328224630853744E-2</c:v>
                </c:pt>
                <c:pt idx="206">
                  <c:v>7.2603827552862654E-2</c:v>
                </c:pt>
                <c:pt idx="207">
                  <c:v>7.0834135405504456E-2</c:v>
                </c:pt>
                <c:pt idx="208">
                  <c:v>6.7916120056913054E-2</c:v>
                </c:pt>
                <c:pt idx="209">
                  <c:v>7.2191629898855428E-2</c:v>
                </c:pt>
                <c:pt idx="210">
                  <c:v>6.1016011654254652E-2</c:v>
                </c:pt>
                <c:pt idx="211">
                  <c:v>5.8817780641852432E-2</c:v>
                </c:pt>
                <c:pt idx="212">
                  <c:v>6.1393573346387759E-2</c:v>
                </c:pt>
                <c:pt idx="213">
                  <c:v>6.5301404804132934E-2</c:v>
                </c:pt>
                <c:pt idx="214">
                  <c:v>8.8914433210471849E-2</c:v>
                </c:pt>
                <c:pt idx="215">
                  <c:v>0.10478055704654611</c:v>
                </c:pt>
                <c:pt idx="216">
                  <c:v>0.1177292858130732</c:v>
                </c:pt>
                <c:pt idx="217">
                  <c:v>0.1287143429837031</c:v>
                </c:pt>
                <c:pt idx="218">
                  <c:v>0.11564455506005065</c:v>
                </c:pt>
                <c:pt idx="219">
                  <c:v>0.10506528158135697</c:v>
                </c:pt>
                <c:pt idx="220">
                  <c:v>9.5140097694997511E-2</c:v>
                </c:pt>
                <c:pt idx="221">
                  <c:v>8.3741061022208158E-2</c:v>
                </c:pt>
                <c:pt idx="222">
                  <c:v>7.232183600944124E-2</c:v>
                </c:pt>
                <c:pt idx="223">
                  <c:v>7.0721815118360593E-2</c:v>
                </c:pt>
                <c:pt idx="224">
                  <c:v>6.9332909160604736E-2</c:v>
                </c:pt>
                <c:pt idx="225">
                  <c:v>7.715972248128268E-2</c:v>
                </c:pt>
                <c:pt idx="226">
                  <c:v>7.8133477694656395E-2</c:v>
                </c:pt>
                <c:pt idx="227">
                  <c:v>7.6692746918212082E-2</c:v>
                </c:pt>
                <c:pt idx="228">
                  <c:v>9.0022140071454163E-2</c:v>
                </c:pt>
                <c:pt idx="229">
                  <c:v>9.6511437646154552E-2</c:v>
                </c:pt>
                <c:pt idx="230">
                  <c:v>0.10877777867826369</c:v>
                </c:pt>
                <c:pt idx="231">
                  <c:v>0.11027624755316362</c:v>
                </c:pt>
                <c:pt idx="232">
                  <c:v>0.10893416146740499</c:v>
                </c:pt>
                <c:pt idx="233">
                  <c:v>0.10275377277930799</c:v>
                </c:pt>
                <c:pt idx="234">
                  <c:v>9.3777618227056672E-2</c:v>
                </c:pt>
                <c:pt idx="235">
                  <c:v>0.12910385187652212</c:v>
                </c:pt>
                <c:pt idx="236">
                  <c:v>0.15369633172590164</c:v>
                </c:pt>
                <c:pt idx="237">
                  <c:v>0.19865736221667837</c:v>
                </c:pt>
                <c:pt idx="238">
                  <c:v>0.25381959925644948</c:v>
                </c:pt>
                <c:pt idx="239">
                  <c:v>0.29457527384442256</c:v>
                </c:pt>
                <c:pt idx="240">
                  <c:v>0.32767550754988317</c:v>
                </c:pt>
                <c:pt idx="241">
                  <c:v>0.32470583964500183</c:v>
                </c:pt>
                <c:pt idx="242">
                  <c:v>0.31376297810024423</c:v>
                </c:pt>
                <c:pt idx="243">
                  <c:v>0.29751186454541634</c:v>
                </c:pt>
                <c:pt idx="244">
                  <c:v>0.27699095425512843</c:v>
                </c:pt>
                <c:pt idx="245">
                  <c:v>0.26121978817934743</c:v>
                </c:pt>
                <c:pt idx="246">
                  <c:v>0.24646827588313078</c:v>
                </c:pt>
                <c:pt idx="247">
                  <c:v>0.21870010609568813</c:v>
                </c:pt>
                <c:pt idx="248">
                  <c:v>0.22240341367742256</c:v>
                </c:pt>
                <c:pt idx="249">
                  <c:v>0.22952220402986312</c:v>
                </c:pt>
                <c:pt idx="250">
                  <c:v>0.23699220004122173</c:v>
                </c:pt>
                <c:pt idx="251">
                  <c:v>0.24451906861331074</c:v>
                </c:pt>
                <c:pt idx="252">
                  <c:v>0.25673482159287564</c:v>
                </c:pt>
                <c:pt idx="253">
                  <c:v>0.27973331662304041</c:v>
                </c:pt>
                <c:pt idx="254">
                  <c:v>0.28685461564306802</c:v>
                </c:pt>
                <c:pt idx="255">
                  <c:v>0.28371119240662268</c:v>
                </c:pt>
                <c:pt idx="256">
                  <c:v>0.25732757083057956</c:v>
                </c:pt>
                <c:pt idx="257">
                  <c:v>0.22235463838647648</c:v>
                </c:pt>
                <c:pt idx="258">
                  <c:v>0.23077973596259346</c:v>
                </c:pt>
                <c:pt idx="259">
                  <c:v>0.24815587867056862</c:v>
                </c:pt>
                <c:pt idx="260">
                  <c:v>0.28474082521833777</c:v>
                </c:pt>
                <c:pt idx="261">
                  <c:v>0.36435671388863239</c:v>
                </c:pt>
                <c:pt idx="262">
                  <c:v>0.40348848728230813</c:v>
                </c:pt>
                <c:pt idx="263">
                  <c:v>0.44516647645534391</c:v>
                </c:pt>
                <c:pt idx="264">
                  <c:v>0.46756623911251144</c:v>
                </c:pt>
                <c:pt idx="265">
                  <c:v>0.44765225583438906</c:v>
                </c:pt>
                <c:pt idx="266">
                  <c:v>0.43888004014099752</c:v>
                </c:pt>
                <c:pt idx="267">
                  <c:v>0.41928038234179105</c:v>
                </c:pt>
                <c:pt idx="268">
                  <c:v>0.38853560660007969</c:v>
                </c:pt>
                <c:pt idx="269">
                  <c:v>0.39606464454557733</c:v>
                </c:pt>
                <c:pt idx="270">
                  <c:v>0.38320905466644789</c:v>
                </c:pt>
                <c:pt idx="271">
                  <c:v>0.38913669387506966</c:v>
                </c:pt>
                <c:pt idx="272">
                  <c:v>0.40386606537870873</c:v>
                </c:pt>
                <c:pt idx="273">
                  <c:v>0.38415401533058458</c:v>
                </c:pt>
                <c:pt idx="274">
                  <c:v>0.40289043556265131</c:v>
                </c:pt>
                <c:pt idx="275">
                  <c:v>0.39313994406916897</c:v>
                </c:pt>
                <c:pt idx="276">
                  <c:v>0.37622171805024446</c:v>
                </c:pt>
                <c:pt idx="277">
                  <c:v>0.35860533232605613</c:v>
                </c:pt>
                <c:pt idx="278">
                  <c:v>0.31729396029904638</c:v>
                </c:pt>
                <c:pt idx="279">
                  <c:v>0.31940989316510854</c:v>
                </c:pt>
                <c:pt idx="280">
                  <c:v>0.3154728238790061</c:v>
                </c:pt>
                <c:pt idx="281">
                  <c:v>0.3228693362893067</c:v>
                </c:pt>
                <c:pt idx="282">
                  <c:v>0.33415001221948648</c:v>
                </c:pt>
                <c:pt idx="283">
                  <c:v>0.32375269415220281</c:v>
                </c:pt>
                <c:pt idx="284">
                  <c:v>0.34803877023601915</c:v>
                </c:pt>
                <c:pt idx="285">
                  <c:v>0.3533053982794882</c:v>
                </c:pt>
                <c:pt idx="286">
                  <c:v>0.37474077601728673</c:v>
                </c:pt>
                <c:pt idx="287">
                  <c:v>0.38047287343038111</c:v>
                </c:pt>
                <c:pt idx="288">
                  <c:v>0.35442022641053628</c:v>
                </c:pt>
                <c:pt idx="289">
                  <c:v>0.35810104993333336</c:v>
                </c:pt>
                <c:pt idx="290">
                  <c:v>0.34924403671962256</c:v>
                </c:pt>
                <c:pt idx="291">
                  <c:v>0.35981365249640129</c:v>
                </c:pt>
                <c:pt idx="292">
                  <c:v>0.3692808691442292</c:v>
                </c:pt>
                <c:pt idx="293">
                  <c:v>0.38504364762947907</c:v>
                </c:pt>
                <c:pt idx="294">
                  <c:v>0.42062238838057431</c:v>
                </c:pt>
                <c:pt idx="295">
                  <c:v>0.46662726765785784</c:v>
                </c:pt>
                <c:pt idx="296">
                  <c:v>0.53478580780612384</c:v>
                </c:pt>
                <c:pt idx="297">
                  <c:v>0.60324209953329933</c:v>
                </c:pt>
                <c:pt idx="298">
                  <c:v>0.65767418735373107</c:v>
                </c:pt>
                <c:pt idx="299">
                  <c:v>0.68446411283115105</c:v>
                </c:pt>
                <c:pt idx="300">
                  <c:v>0.71928030143963229</c:v>
                </c:pt>
                <c:pt idx="301">
                  <c:v>0.71308751081830435</c:v>
                </c:pt>
                <c:pt idx="302">
                  <c:v>0.7112654310496751</c:v>
                </c:pt>
                <c:pt idx="303">
                  <c:v>0.71232363376096242</c:v>
                </c:pt>
                <c:pt idx="304">
                  <c:v>0.7070195346782977</c:v>
                </c:pt>
                <c:pt idx="305">
                  <c:v>0.732567491573622</c:v>
                </c:pt>
                <c:pt idx="306">
                  <c:v>0.75015689127202934</c:v>
                </c:pt>
                <c:pt idx="307">
                  <c:v>0.77818764372611682</c:v>
                </c:pt>
                <c:pt idx="308">
                  <c:v>0.76036695675500232</c:v>
                </c:pt>
                <c:pt idx="309">
                  <c:v>0.71803632821376717</c:v>
                </c:pt>
                <c:pt idx="310">
                  <c:v>0.67392299266143296</c:v>
                </c:pt>
                <c:pt idx="311">
                  <c:v>0.66101509511817502</c:v>
                </c:pt>
                <c:pt idx="312">
                  <c:v>0.6737030438767635</c:v>
                </c:pt>
                <c:pt idx="313">
                  <c:v>0.69857690487681734</c:v>
                </c:pt>
                <c:pt idx="314">
                  <c:v>0.71507533754136376</c:v>
                </c:pt>
                <c:pt idx="315">
                  <c:v>0.69175667568640731</c:v>
                </c:pt>
                <c:pt idx="316">
                  <c:v>0.66776771667855206</c:v>
                </c:pt>
                <c:pt idx="317">
                  <c:v>0.68019664024382021</c:v>
                </c:pt>
                <c:pt idx="318">
                  <c:v>0.70194866013033763</c:v>
                </c:pt>
                <c:pt idx="319">
                  <c:v>0.72366238106055958</c:v>
                </c:pt>
                <c:pt idx="320">
                  <c:v>0.75978599652116741</c:v>
                </c:pt>
                <c:pt idx="321">
                  <c:v>0.73978914131381091</c:v>
                </c:pt>
                <c:pt idx="322">
                  <c:v>0.72459464119619754</c:v>
                </c:pt>
                <c:pt idx="323">
                  <c:v>0.72093712660499432</c:v>
                </c:pt>
                <c:pt idx="324">
                  <c:v>0.68622733674412562</c:v>
                </c:pt>
                <c:pt idx="325">
                  <c:v>0.69611387110478506</c:v>
                </c:pt>
                <c:pt idx="326">
                  <c:v>0.67745924999772966</c:v>
                </c:pt>
                <c:pt idx="327">
                  <c:v>0.6589694515918666</c:v>
                </c:pt>
                <c:pt idx="328">
                  <c:v>0.67610726281690003</c:v>
                </c:pt>
                <c:pt idx="329">
                  <c:v>0.64950529491223541</c:v>
                </c:pt>
                <c:pt idx="330">
                  <c:v>0.63333625151899187</c:v>
                </c:pt>
                <c:pt idx="331">
                  <c:v>0.60117891061872197</c:v>
                </c:pt>
                <c:pt idx="332">
                  <c:v>0.56580579828283484</c:v>
                </c:pt>
                <c:pt idx="333">
                  <c:v>0.5461444586734614</c:v>
                </c:pt>
                <c:pt idx="334">
                  <c:v>0.52859660248831608</c:v>
                </c:pt>
                <c:pt idx="335">
                  <c:v>0.54849643973248063</c:v>
                </c:pt>
                <c:pt idx="336">
                  <c:v>0.53728639067842598</c:v>
                </c:pt>
                <c:pt idx="337">
                  <c:v>0.49941537132039959</c:v>
                </c:pt>
                <c:pt idx="338">
                  <c:v>0.50051018006533854</c:v>
                </c:pt>
                <c:pt idx="339">
                  <c:v>0.46442548278792956</c:v>
                </c:pt>
                <c:pt idx="340">
                  <c:v>0.46575895856087579</c:v>
                </c:pt>
                <c:pt idx="341">
                  <c:v>0.48879504567693971</c:v>
                </c:pt>
                <c:pt idx="342">
                  <c:v>0.4909397983038547</c:v>
                </c:pt>
                <c:pt idx="343">
                  <c:v>0.49428454456647175</c:v>
                </c:pt>
                <c:pt idx="344">
                  <c:v>0.45418753762947905</c:v>
                </c:pt>
                <c:pt idx="345">
                  <c:v>0.44039766477870163</c:v>
                </c:pt>
                <c:pt idx="346">
                  <c:v>0.39498240258645245</c:v>
                </c:pt>
                <c:pt idx="347">
                  <c:v>0.3445805768264128</c:v>
                </c:pt>
                <c:pt idx="348">
                  <c:v>0.35734942454730467</c:v>
                </c:pt>
                <c:pt idx="349">
                  <c:v>0.35104503600209946</c:v>
                </c:pt>
                <c:pt idx="350">
                  <c:v>0.37184787028834854</c:v>
                </c:pt>
                <c:pt idx="351">
                  <c:v>0.39430840707752646</c:v>
                </c:pt>
                <c:pt idx="352">
                  <c:v>0.37093614592383273</c:v>
                </c:pt>
                <c:pt idx="353">
                  <c:v>0.39657029853481873</c:v>
                </c:pt>
                <c:pt idx="354">
                  <c:v>0.38661127029534248</c:v>
                </c:pt>
                <c:pt idx="355">
                  <c:v>0.37713333501057578</c:v>
                </c:pt>
                <c:pt idx="356">
                  <c:v>0.40067159253291584</c:v>
                </c:pt>
                <c:pt idx="357">
                  <c:v>0.35517889530265989</c:v>
                </c:pt>
                <c:pt idx="358">
                  <c:v>0.36625529148883651</c:v>
                </c:pt>
                <c:pt idx="359">
                  <c:v>0.3598069429753542</c:v>
                </c:pt>
                <c:pt idx="360">
                  <c:v>0.33923355915322212</c:v>
                </c:pt>
                <c:pt idx="361">
                  <c:v>0.32870334160328429</c:v>
                </c:pt>
                <c:pt idx="362">
                  <c:v>0.28443877485055835</c:v>
                </c:pt>
                <c:pt idx="363">
                  <c:v>0.28540032940849347</c:v>
                </c:pt>
                <c:pt idx="364">
                  <c:v>0.28423103082279849</c:v>
                </c:pt>
                <c:pt idx="365">
                  <c:v>0.29511597982892346</c:v>
                </c:pt>
                <c:pt idx="366">
                  <c:v>0.293334739852389</c:v>
                </c:pt>
                <c:pt idx="367">
                  <c:v>0.29539343894092085</c:v>
                </c:pt>
                <c:pt idx="368">
                  <c:v>0.29768179818072432</c:v>
                </c:pt>
                <c:pt idx="369">
                  <c:v>0.28287081984490448</c:v>
                </c:pt>
                <c:pt idx="370">
                  <c:v>0.28785097596778997</c:v>
                </c:pt>
                <c:pt idx="371">
                  <c:v>0.2796586315241838</c:v>
                </c:pt>
                <c:pt idx="372">
                  <c:v>0.24787706791299979</c:v>
                </c:pt>
                <c:pt idx="373">
                  <c:v>0.2388222932247511</c:v>
                </c:pt>
                <c:pt idx="374">
                  <c:v>0.24424875609199659</c:v>
                </c:pt>
                <c:pt idx="375">
                  <c:v>0.22388538302003705</c:v>
                </c:pt>
                <c:pt idx="376">
                  <c:v>0.22841097573731522</c:v>
                </c:pt>
                <c:pt idx="377">
                  <c:v>0.23471892860578056</c:v>
                </c:pt>
                <c:pt idx="378">
                  <c:v>0.23783764216938172</c:v>
                </c:pt>
                <c:pt idx="379">
                  <c:v>0.25379970152470288</c:v>
                </c:pt>
                <c:pt idx="380">
                  <c:v>0.32687848845679435</c:v>
                </c:pt>
                <c:pt idx="381">
                  <c:v>0.38752445267424862</c:v>
                </c:pt>
                <c:pt idx="382">
                  <c:v>0.45079522956615747</c:v>
                </c:pt>
                <c:pt idx="383">
                  <c:v>0.51573487613729962</c:v>
                </c:pt>
                <c:pt idx="384">
                  <c:v>0.49263873326944302</c:v>
                </c:pt>
                <c:pt idx="385">
                  <c:v>0.47152257426763633</c:v>
                </c:pt>
                <c:pt idx="386">
                  <c:v>0.42545299010789922</c:v>
                </c:pt>
                <c:pt idx="387">
                  <c:v>0.39416544368620626</c:v>
                </c:pt>
                <c:pt idx="388">
                  <c:v>0.41867299865341956</c:v>
                </c:pt>
                <c:pt idx="389">
                  <c:v>0.41620287106405585</c:v>
                </c:pt>
                <c:pt idx="390">
                  <c:v>0.42276586860319793</c:v>
                </c:pt>
                <c:pt idx="391">
                  <c:v>0.40324351755677118</c:v>
                </c:pt>
                <c:pt idx="392">
                  <c:v>0.35323251199103384</c:v>
                </c:pt>
                <c:pt idx="393">
                  <c:v>0.31709412173009921</c:v>
                </c:pt>
                <c:pt idx="394">
                  <c:v>0.30442800443342888</c:v>
                </c:pt>
                <c:pt idx="395">
                  <c:v>0.31032665263825832</c:v>
                </c:pt>
                <c:pt idx="396">
                  <c:v>0.316274215386255</c:v>
                </c:pt>
                <c:pt idx="397">
                  <c:v>0.33640642545679744</c:v>
                </c:pt>
                <c:pt idx="398">
                  <c:v>0.32897273375961589</c:v>
                </c:pt>
                <c:pt idx="399">
                  <c:v>0.3004085400849823</c:v>
                </c:pt>
                <c:pt idx="400">
                  <c:v>0.28878341000768271</c:v>
                </c:pt>
                <c:pt idx="401">
                  <c:v>0.27597735713455296</c:v>
                </c:pt>
                <c:pt idx="402">
                  <c:v>0.25515705184841236</c:v>
                </c:pt>
                <c:pt idx="403">
                  <c:v>0.24901570242475596</c:v>
                </c:pt>
                <c:pt idx="404">
                  <c:v>0.24200067964800887</c:v>
                </c:pt>
                <c:pt idx="405">
                  <c:v>0.23883808053456987</c:v>
                </c:pt>
                <c:pt idx="406">
                  <c:v>0.24373920400251811</c:v>
                </c:pt>
                <c:pt idx="407">
                  <c:v>0.25691431742886933</c:v>
                </c:pt>
                <c:pt idx="408">
                  <c:v>0.23618356070201452</c:v>
                </c:pt>
                <c:pt idx="409">
                  <c:v>0.22021055039201537</c:v>
                </c:pt>
                <c:pt idx="410">
                  <c:v>0.22203769868874967</c:v>
                </c:pt>
                <c:pt idx="411">
                  <c:v>0.19777558392942765</c:v>
                </c:pt>
                <c:pt idx="412">
                  <c:v>0.20739265002040649</c:v>
                </c:pt>
                <c:pt idx="413">
                  <c:v>0.19075605879340032</c:v>
                </c:pt>
                <c:pt idx="414">
                  <c:v>0.18022804446996349</c:v>
                </c:pt>
                <c:pt idx="415">
                  <c:v>0.18497798451359015</c:v>
                </c:pt>
                <c:pt idx="416">
                  <c:v>0.18675041216894742</c:v>
                </c:pt>
                <c:pt idx="417">
                  <c:v>0.19596929741913757</c:v>
                </c:pt>
                <c:pt idx="418">
                  <c:v>0.18871406042495706</c:v>
                </c:pt>
                <c:pt idx="419">
                  <c:v>0.1857901595777938</c:v>
                </c:pt>
                <c:pt idx="420">
                  <c:v>0.1779144205493593</c:v>
                </c:pt>
                <c:pt idx="421">
                  <c:v>0.17982265906180261</c:v>
                </c:pt>
                <c:pt idx="422">
                  <c:v>0.17739825500140144</c:v>
                </c:pt>
                <c:pt idx="423">
                  <c:v>0.17009537707864258</c:v>
                </c:pt>
                <c:pt idx="424">
                  <c:v>0.16017521567572987</c:v>
                </c:pt>
                <c:pt idx="425">
                  <c:v>0.16584326503117061</c:v>
                </c:pt>
                <c:pt idx="426">
                  <c:v>0.16717708089182937</c:v>
                </c:pt>
                <c:pt idx="427">
                  <c:v>0.15412938904823487</c:v>
                </c:pt>
                <c:pt idx="428">
                  <c:v>0.14836167704421668</c:v>
                </c:pt>
                <c:pt idx="429">
                  <c:v>0.13247056469014529</c:v>
                </c:pt>
                <c:pt idx="430">
                  <c:v>0.12827031294395333</c:v>
                </c:pt>
                <c:pt idx="431">
                  <c:v>0.12947724856186077</c:v>
                </c:pt>
                <c:pt idx="432">
                  <c:v>0.13333839949536377</c:v>
                </c:pt>
                <c:pt idx="433">
                  <c:v>0.14992215513316026</c:v>
                </c:pt>
                <c:pt idx="434">
                  <c:v>0.14885057095239101</c:v>
                </c:pt>
                <c:pt idx="435">
                  <c:v>0.16061930115951145</c:v>
                </c:pt>
                <c:pt idx="436">
                  <c:v>0.157960021249787</c:v>
                </c:pt>
                <c:pt idx="437">
                  <c:v>0.14562010724633934</c:v>
                </c:pt>
                <c:pt idx="438">
                  <c:v>0.14782273499231421</c:v>
                </c:pt>
                <c:pt idx="439">
                  <c:v>0.15022858915619364</c:v>
                </c:pt>
                <c:pt idx="440">
                  <c:v>0.17403261013243843</c:v>
                </c:pt>
                <c:pt idx="441">
                  <c:v>0.19072509752171343</c:v>
                </c:pt>
                <c:pt idx="442">
                  <c:v>0.21247935065288803</c:v>
                </c:pt>
                <c:pt idx="443">
                  <c:v>0.234080212117384</c:v>
                </c:pt>
                <c:pt idx="444">
                  <c:v>0.22393367664342387</c:v>
                </c:pt>
                <c:pt idx="445">
                  <c:v>0.24660464818125824</c:v>
                </c:pt>
                <c:pt idx="446">
                  <c:v>0.27544729825384606</c:v>
                </c:pt>
                <c:pt idx="447">
                  <c:v>0.31027532780161104</c:v>
                </c:pt>
                <c:pt idx="448">
                  <c:v>0.35113722918601298</c:v>
                </c:pt>
                <c:pt idx="449">
                  <c:v>0.37064618186919174</c:v>
                </c:pt>
                <c:pt idx="450">
                  <c:v>0.399486752212247</c:v>
                </c:pt>
                <c:pt idx="451">
                  <c:v>0.42087100247516607</c:v>
                </c:pt>
                <c:pt idx="452">
                  <c:v>0.45292733281557163</c:v>
                </c:pt>
                <c:pt idx="453">
                  <c:v>0.48341256735472871</c:v>
                </c:pt>
                <c:pt idx="454">
                  <c:v>0.48208310959347134</c:v>
                </c:pt>
                <c:pt idx="455">
                  <c:v>0.46820191003700468</c:v>
                </c:pt>
                <c:pt idx="456">
                  <c:v>0.43717975789071084</c:v>
                </c:pt>
                <c:pt idx="457">
                  <c:v>0.41604577524938813</c:v>
                </c:pt>
                <c:pt idx="458">
                  <c:v>0.4311768951282513</c:v>
                </c:pt>
                <c:pt idx="459">
                  <c:v>0.44866191914259312</c:v>
                </c:pt>
                <c:pt idx="460">
                  <c:v>0.43479408185440688</c:v>
                </c:pt>
                <c:pt idx="461">
                  <c:v>0.43441057671047206</c:v>
                </c:pt>
                <c:pt idx="462">
                  <c:v>0.40782518479416219</c:v>
                </c:pt>
                <c:pt idx="463">
                  <c:v>0.35688871595252608</c:v>
                </c:pt>
                <c:pt idx="464">
                  <c:v>0.361797082741808</c:v>
                </c:pt>
                <c:pt idx="465">
                  <c:v>0.31193017614372631</c:v>
                </c:pt>
                <c:pt idx="466">
                  <c:v>0.25331727424834444</c:v>
                </c:pt>
                <c:pt idx="467">
                  <c:v>0.26167870602083648</c:v>
                </c:pt>
                <c:pt idx="468">
                  <c:v>0.23890450790179346</c:v>
                </c:pt>
                <c:pt idx="469">
                  <c:v>0.25067969908627918</c:v>
                </c:pt>
                <c:pt idx="470">
                  <c:v>0.27479300408352608</c:v>
                </c:pt>
                <c:pt idx="471">
                  <c:v>0.25466812932025629</c:v>
                </c:pt>
                <c:pt idx="472">
                  <c:v>0.24824257078355977</c:v>
                </c:pt>
                <c:pt idx="473">
                  <c:v>0.23417658755631221</c:v>
                </c:pt>
                <c:pt idx="474">
                  <c:v>0.20244673328461099</c:v>
                </c:pt>
                <c:pt idx="475">
                  <c:v>0.1992201893885075</c:v>
                </c:pt>
                <c:pt idx="476">
                  <c:v>0.19088882650075142</c:v>
                </c:pt>
                <c:pt idx="477">
                  <c:v>0.18696903092046843</c:v>
                </c:pt>
                <c:pt idx="478">
                  <c:v>0.18887209153397369</c:v>
                </c:pt>
                <c:pt idx="479">
                  <c:v>0.18734072054319362</c:v>
                </c:pt>
                <c:pt idx="480">
                  <c:v>0.18073045759568993</c:v>
                </c:pt>
                <c:pt idx="481">
                  <c:v>0.16937798559252876</c:v>
                </c:pt>
                <c:pt idx="482">
                  <c:v>0.16232773267691764</c:v>
                </c:pt>
                <c:pt idx="483">
                  <c:v>0.13832586276370845</c:v>
                </c:pt>
                <c:pt idx="484">
                  <c:v>0.13795804302389628</c:v>
                </c:pt>
                <c:pt idx="485">
                  <c:v>0.13960648346747193</c:v>
                </c:pt>
                <c:pt idx="486">
                  <c:v>0.14409981104454733</c:v>
                </c:pt>
                <c:pt idx="487">
                  <c:v>0.15817783796046408</c:v>
                </c:pt>
                <c:pt idx="488">
                  <c:v>0.16910908023586868</c:v>
                </c:pt>
                <c:pt idx="489">
                  <c:v>0.18264754111393389</c:v>
                </c:pt>
                <c:pt idx="490">
                  <c:v>0.19219143662902577</c:v>
                </c:pt>
                <c:pt idx="491">
                  <c:v>0.19268725077165066</c:v>
                </c:pt>
                <c:pt idx="492">
                  <c:v>0.20122255639642539</c:v>
                </c:pt>
                <c:pt idx="493">
                  <c:v>0.19075911827416439</c:v>
                </c:pt>
                <c:pt idx="494">
                  <c:v>0.17511135238828285</c:v>
                </c:pt>
                <c:pt idx="495">
                  <c:v>0.17514684781058604</c:v>
                </c:pt>
                <c:pt idx="496">
                  <c:v>0.15904369235605875</c:v>
                </c:pt>
                <c:pt idx="497">
                  <c:v>0.16855817014237265</c:v>
                </c:pt>
                <c:pt idx="498">
                  <c:v>0.18559050727250814</c:v>
                </c:pt>
                <c:pt idx="499">
                  <c:v>0.18385493049634899</c:v>
                </c:pt>
                <c:pt idx="500">
                  <c:v>0.18510836808158615</c:v>
                </c:pt>
                <c:pt idx="501">
                  <c:v>0.15957887963985434</c:v>
                </c:pt>
                <c:pt idx="502">
                  <c:v>0.14092841010116633</c:v>
                </c:pt>
                <c:pt idx="503">
                  <c:v>0.14328960565856755</c:v>
                </c:pt>
                <c:pt idx="504">
                  <c:v>0.12985991868559826</c:v>
                </c:pt>
                <c:pt idx="505">
                  <c:v>0.13472102833597632</c:v>
                </c:pt>
                <c:pt idx="506">
                  <c:v>0.13044754589280083</c:v>
                </c:pt>
                <c:pt idx="507">
                  <c:v>0.11549709172018452</c:v>
                </c:pt>
                <c:pt idx="508">
                  <c:v>0.11552049326626135</c:v>
                </c:pt>
                <c:pt idx="509">
                  <c:v>0.12189736891172392</c:v>
                </c:pt>
                <c:pt idx="510">
                  <c:v>0.13189162957801862</c:v>
                </c:pt>
                <c:pt idx="511">
                  <c:v>0.13284818056966485</c:v>
                </c:pt>
                <c:pt idx="512">
                  <c:v>0.13536820316233852</c:v>
                </c:pt>
                <c:pt idx="513">
                  <c:v>0.11938089918470919</c:v>
                </c:pt>
                <c:pt idx="514">
                  <c:v>0.11144318183457548</c:v>
                </c:pt>
                <c:pt idx="515">
                  <c:v>0.10211469601897924</c:v>
                </c:pt>
                <c:pt idx="516">
                  <c:v>9.8360288973946997E-2</c:v>
                </c:pt>
                <c:pt idx="517">
                  <c:v>0.10280671844002334</c:v>
                </c:pt>
                <c:pt idx="518">
                  <c:v>9.9932433569493107E-2</c:v>
                </c:pt>
                <c:pt idx="519">
                  <c:v>0.10695267540201141</c:v>
                </c:pt>
                <c:pt idx="520">
                  <c:v>0.10476049866145704</c:v>
                </c:pt>
                <c:pt idx="521">
                  <c:v>9.3744515038903506E-2</c:v>
                </c:pt>
                <c:pt idx="522">
                  <c:v>8.5218592243531108E-2</c:v>
                </c:pt>
                <c:pt idx="523">
                  <c:v>8.0701494992951761E-2</c:v>
                </c:pt>
                <c:pt idx="524">
                  <c:v>8.2388555590840823E-2</c:v>
                </c:pt>
                <c:pt idx="525">
                  <c:v>7.8410124150821936E-2</c:v>
                </c:pt>
                <c:pt idx="526">
                  <c:v>7.7491749134183663E-2</c:v>
                </c:pt>
                <c:pt idx="527">
                  <c:v>7.2064778632711907E-2</c:v>
                </c:pt>
                <c:pt idx="528">
                  <c:v>6.6161712454470736E-2</c:v>
                </c:pt>
                <c:pt idx="529">
                  <c:v>7.2290547814090084E-2</c:v>
                </c:pt>
                <c:pt idx="530">
                  <c:v>7.1200540179794103E-2</c:v>
                </c:pt>
                <c:pt idx="531">
                  <c:v>6.8581970489607E-2</c:v>
                </c:pt>
                <c:pt idx="532">
                  <c:v>6.990280048516144E-2</c:v>
                </c:pt>
                <c:pt idx="533">
                  <c:v>6.3893978322818054E-2</c:v>
                </c:pt>
                <c:pt idx="534">
                  <c:v>6.1911207663684499E-2</c:v>
                </c:pt>
                <c:pt idx="535">
                  <c:v>5.9860655874289452E-2</c:v>
                </c:pt>
                <c:pt idx="536">
                  <c:v>5.4819024786981314E-2</c:v>
                </c:pt>
                <c:pt idx="537">
                  <c:v>5.2444506798489901E-2</c:v>
                </c:pt>
                <c:pt idx="538">
                  <c:v>5.3414051704282345E-2</c:v>
                </c:pt>
                <c:pt idx="539">
                  <c:v>6.0732758379974952E-2</c:v>
                </c:pt>
                <c:pt idx="540">
                  <c:v>5.8361245852489634E-2</c:v>
                </c:pt>
                <c:pt idx="541">
                  <c:v>6.1266509823723454E-2</c:v>
                </c:pt>
                <c:pt idx="542">
                  <c:v>6.0910470715243109E-2</c:v>
                </c:pt>
                <c:pt idx="543">
                  <c:v>6.7675947824028609E-2</c:v>
                </c:pt>
                <c:pt idx="544">
                  <c:v>8.2644111196012532E-2</c:v>
                </c:pt>
                <c:pt idx="545">
                  <c:v>9.0898422022814646E-2</c:v>
                </c:pt>
                <c:pt idx="546">
                  <c:v>9.3817077120962405E-2</c:v>
                </c:pt>
                <c:pt idx="547">
                  <c:v>8.2474857744846281E-2</c:v>
                </c:pt>
                <c:pt idx="548">
                  <c:v>7.1113287810634029E-2</c:v>
                </c:pt>
                <c:pt idx="549">
                  <c:v>6.5239635139421798E-2</c:v>
                </c:pt>
                <c:pt idx="550">
                  <c:v>6.3604393109756657E-2</c:v>
                </c:pt>
                <c:pt idx="551">
                  <c:v>6.0863022547843558E-2</c:v>
                </c:pt>
                <c:pt idx="552">
                  <c:v>6.0116334820246448E-2</c:v>
                </c:pt>
                <c:pt idx="553">
                  <c:v>5.8013363054656014E-2</c:v>
                </c:pt>
                <c:pt idx="554">
                  <c:v>6.0133500217386671E-2</c:v>
                </c:pt>
                <c:pt idx="555">
                  <c:v>6.0911412539794332E-2</c:v>
                </c:pt>
                <c:pt idx="556">
                  <c:v>5.9511826278883871E-2</c:v>
                </c:pt>
                <c:pt idx="557">
                  <c:v>6.052327746112568E-2</c:v>
                </c:pt>
                <c:pt idx="558">
                  <c:v>5.4729259427422808E-2</c:v>
                </c:pt>
                <c:pt idx="559">
                  <c:v>5.1733783529080223E-2</c:v>
                </c:pt>
                <c:pt idx="560">
                  <c:v>4.8519628009613229E-2</c:v>
                </c:pt>
                <c:pt idx="561">
                  <c:v>4.3955616064915923E-2</c:v>
                </c:pt>
                <c:pt idx="562">
                  <c:v>4.1079834539591117E-2</c:v>
                </c:pt>
                <c:pt idx="563">
                  <c:v>3.9391421274054657E-2</c:v>
                </c:pt>
                <c:pt idx="564">
                  <c:v>3.6690077676239517E-2</c:v>
                </c:pt>
                <c:pt idx="565">
                  <c:v>3.5800543519799742E-2</c:v>
                </c:pt>
                <c:pt idx="566">
                  <c:v>3.4550333696604776E-2</c:v>
                </c:pt>
                <c:pt idx="567">
                  <c:v>3.2068482457401112E-2</c:v>
                </c:pt>
                <c:pt idx="568">
                  <c:v>3.027663297688428E-2</c:v>
                </c:pt>
                <c:pt idx="569">
                  <c:v>3.1925037633762796E-2</c:v>
                </c:pt>
                <c:pt idx="570">
                  <c:v>3.004026655443821E-2</c:v>
                </c:pt>
                <c:pt idx="571">
                  <c:v>3.2341232422643938E-2</c:v>
                </c:pt>
                <c:pt idx="572">
                  <c:v>3.4039067853632039E-2</c:v>
                </c:pt>
                <c:pt idx="573">
                  <c:v>3.0045175132879819E-2</c:v>
                </c:pt>
                <c:pt idx="574">
                  <c:v>4.197054007337829E-2</c:v>
                </c:pt>
                <c:pt idx="575">
                  <c:v>5.2592004594958802E-2</c:v>
                </c:pt>
                <c:pt idx="576">
                  <c:v>6.3949364860445404E-2</c:v>
                </c:pt>
                <c:pt idx="577">
                  <c:v>6.7645886032367528E-2</c:v>
                </c:pt>
                <c:pt idx="578">
                  <c:v>6.018414325497351E-2</c:v>
                </c:pt>
                <c:pt idx="579">
                  <c:v>6.1713509031486459E-2</c:v>
                </c:pt>
                <c:pt idx="580">
                  <c:v>6.4763464382375902E-2</c:v>
                </c:pt>
                <c:pt idx="581">
                  <c:v>7.7504141785494224E-2</c:v>
                </c:pt>
                <c:pt idx="582">
                  <c:v>8.8660704711849211E-2</c:v>
                </c:pt>
                <c:pt idx="583">
                  <c:v>8.8277879587861291E-2</c:v>
                </c:pt>
                <c:pt idx="584">
                  <c:v>7.619278743624304E-2</c:v>
                </c:pt>
                <c:pt idx="585">
                  <c:v>7.4211002160644413E-2</c:v>
                </c:pt>
                <c:pt idx="586">
                  <c:v>7.058784965305348E-2</c:v>
                </c:pt>
                <c:pt idx="587">
                  <c:v>6.8048113741715641E-2</c:v>
                </c:pt>
                <c:pt idx="588">
                  <c:v>7.2144134047931449E-2</c:v>
                </c:pt>
                <c:pt idx="589">
                  <c:v>6.3529544749953898E-2</c:v>
                </c:pt>
                <c:pt idx="590">
                  <c:v>6.1926773458089716E-2</c:v>
                </c:pt>
                <c:pt idx="591">
                  <c:v>6.1865264719602249E-2</c:v>
                </c:pt>
                <c:pt idx="592">
                  <c:v>5.9758259601591611E-2</c:v>
                </c:pt>
                <c:pt idx="593">
                  <c:v>6.2814618020700597E-2</c:v>
                </c:pt>
                <c:pt idx="594">
                  <c:v>6.1342093464821917E-2</c:v>
                </c:pt>
                <c:pt idx="595">
                  <c:v>5.1155236881723708E-2</c:v>
                </c:pt>
                <c:pt idx="596">
                  <c:v>4.7779907862473207E-2</c:v>
                </c:pt>
                <c:pt idx="597">
                  <c:v>4.204042053613001E-2</c:v>
                </c:pt>
                <c:pt idx="598">
                  <c:v>4.1403645675644592E-2</c:v>
                </c:pt>
                <c:pt idx="599">
                  <c:v>4.8048383794033533E-2</c:v>
                </c:pt>
                <c:pt idx="600">
                  <c:v>5.5074044359562938E-2</c:v>
                </c:pt>
                <c:pt idx="601">
                  <c:v>5.7386948641303358E-2</c:v>
                </c:pt>
                <c:pt idx="602">
                  <c:v>6.8376125980460889E-2</c:v>
                </c:pt>
                <c:pt idx="603">
                  <c:v>7.0325327501233853E-2</c:v>
                </c:pt>
                <c:pt idx="604">
                  <c:v>6.8568865713804605E-2</c:v>
                </c:pt>
                <c:pt idx="605">
                  <c:v>6.8690865490863381E-2</c:v>
                </c:pt>
                <c:pt idx="606">
                  <c:v>5.8042891880132369E-2</c:v>
                </c:pt>
                <c:pt idx="607">
                  <c:v>6.1863951020843487E-2</c:v>
                </c:pt>
                <c:pt idx="608">
                  <c:v>6.3228886933198364E-2</c:v>
                </c:pt>
                <c:pt idx="609">
                  <c:v>6.3750730934818409E-2</c:v>
                </c:pt>
                <c:pt idx="610">
                  <c:v>7.2400999952385692E-2</c:v>
                </c:pt>
                <c:pt idx="611">
                  <c:v>7.6957860592266059E-2</c:v>
                </c:pt>
                <c:pt idx="612">
                  <c:v>0.11086836340947118</c:v>
                </c:pt>
                <c:pt idx="613">
                  <c:v>0.11929550583550574</c:v>
                </c:pt>
                <c:pt idx="614">
                  <c:v>0.11971306023755834</c:v>
                </c:pt>
                <c:pt idx="615">
                  <c:v>0.10758449348582566</c:v>
                </c:pt>
                <c:pt idx="616">
                  <c:v>7.0409409139494894E-2</c:v>
                </c:pt>
                <c:pt idx="617">
                  <c:v>6.7475427662147786E-2</c:v>
                </c:pt>
                <c:pt idx="618">
                  <c:v>5.5139355074801909E-2</c:v>
                </c:pt>
                <c:pt idx="619">
                  <c:v>5.9087806421440792E-2</c:v>
                </c:pt>
                <c:pt idx="620">
                  <c:v>6.9945174750636524E-2</c:v>
                </c:pt>
                <c:pt idx="621">
                  <c:v>9.9692818201763428E-2</c:v>
                </c:pt>
                <c:pt idx="622">
                  <c:v>0.10796641575858376</c:v>
                </c:pt>
                <c:pt idx="623">
                  <c:v>0.11534624931206354</c:v>
                </c:pt>
                <c:pt idx="624">
                  <c:v>0.11602110368548726</c:v>
                </c:pt>
                <c:pt idx="625">
                  <c:v>9.6356710331069309E-2</c:v>
                </c:pt>
                <c:pt idx="626">
                  <c:v>0.1164866715066393</c:v>
                </c:pt>
                <c:pt idx="627">
                  <c:v>0.12069065013717922</c:v>
                </c:pt>
                <c:pt idx="628">
                  <c:v>0.13229778985522841</c:v>
                </c:pt>
                <c:pt idx="629">
                  <c:v>0.13371227346375736</c:v>
                </c:pt>
                <c:pt idx="630">
                  <c:v>0.11052078289428041</c:v>
                </c:pt>
                <c:pt idx="631">
                  <c:v>0.10008348788901635</c:v>
                </c:pt>
                <c:pt idx="632">
                  <c:v>7.7741581300681206E-2</c:v>
                </c:pt>
                <c:pt idx="633">
                  <c:v>6.495920377760192E-2</c:v>
                </c:pt>
                <c:pt idx="634">
                  <c:v>6.9164338260295527E-2</c:v>
                </c:pt>
                <c:pt idx="635">
                  <c:v>6.3142893374947523E-2</c:v>
                </c:pt>
                <c:pt idx="636">
                  <c:v>6.1336736467951639E-2</c:v>
                </c:pt>
                <c:pt idx="637">
                  <c:v>5.1253507460545682E-2</c:v>
                </c:pt>
                <c:pt idx="638">
                  <c:v>4.2286570535321782E-2</c:v>
                </c:pt>
                <c:pt idx="639">
                  <c:v>4.174755650630442E-2</c:v>
                </c:pt>
                <c:pt idx="640">
                  <c:v>5.0597346849587971E-2</c:v>
                </c:pt>
                <c:pt idx="641">
                  <c:v>6.6837266114723376E-2</c:v>
                </c:pt>
                <c:pt idx="642">
                  <c:v>7.1251118353017923E-2</c:v>
                </c:pt>
                <c:pt idx="643">
                  <c:v>7.146064424067991E-2</c:v>
                </c:pt>
                <c:pt idx="644">
                  <c:v>6.1014513954377382E-2</c:v>
                </c:pt>
                <c:pt idx="645">
                  <c:v>5.0421259849098593E-2</c:v>
                </c:pt>
                <c:pt idx="646">
                  <c:v>5.0559558914697454E-2</c:v>
                </c:pt>
                <c:pt idx="647">
                  <c:v>4.7354815749385631E-2</c:v>
                </c:pt>
                <c:pt idx="648">
                  <c:v>4.9452741047584417E-2</c:v>
                </c:pt>
                <c:pt idx="649">
                  <c:v>5.1240253775608681E-2</c:v>
                </c:pt>
                <c:pt idx="650">
                  <c:v>6.2698922471528015E-2</c:v>
                </c:pt>
                <c:pt idx="651">
                  <c:v>7.1928709290947079E-2</c:v>
                </c:pt>
                <c:pt idx="652">
                  <c:v>7.1133859155237414E-2</c:v>
                </c:pt>
                <c:pt idx="653">
                  <c:v>7.5410049054122227E-2</c:v>
                </c:pt>
                <c:pt idx="654">
                  <c:v>6.662258684666042E-2</c:v>
                </c:pt>
                <c:pt idx="655">
                  <c:v>6.6825895155121801E-2</c:v>
                </c:pt>
                <c:pt idx="656">
                  <c:v>8.3727610789616547E-2</c:v>
                </c:pt>
                <c:pt idx="657">
                  <c:v>0.10054325509417417</c:v>
                </c:pt>
                <c:pt idx="658">
                  <c:v>0.11917807327887486</c:v>
                </c:pt>
                <c:pt idx="659">
                  <c:v>0.12144051960955703</c:v>
                </c:pt>
                <c:pt idx="660">
                  <c:v>0.11651831229143204</c:v>
                </c:pt>
                <c:pt idx="661">
                  <c:v>0.11871757792566165</c:v>
                </c:pt>
                <c:pt idx="662">
                  <c:v>0.10906723082565412</c:v>
                </c:pt>
                <c:pt idx="663">
                  <c:v>0.11427946457122207</c:v>
                </c:pt>
                <c:pt idx="664">
                  <c:v>0.11752163202501988</c:v>
                </c:pt>
                <c:pt idx="665">
                  <c:v>0.11394308626410457</c:v>
                </c:pt>
                <c:pt idx="666">
                  <c:v>0.11234124779703532</c:v>
                </c:pt>
                <c:pt idx="667">
                  <c:v>0.10817183883590803</c:v>
                </c:pt>
                <c:pt idx="668">
                  <c:v>9.9535821982450839E-2</c:v>
                </c:pt>
                <c:pt idx="669">
                  <c:v>7.8168649812632218E-2</c:v>
                </c:pt>
                <c:pt idx="670">
                  <c:v>6.6064701401090664E-2</c:v>
                </c:pt>
                <c:pt idx="671">
                  <c:v>6.9996294054656141E-2</c:v>
                </c:pt>
                <c:pt idx="672">
                  <c:v>7.295936707915715E-2</c:v>
                </c:pt>
                <c:pt idx="673">
                  <c:v>7.5492344029434444E-2</c:v>
                </c:pt>
                <c:pt idx="674">
                  <c:v>7.658240037156766E-2</c:v>
                </c:pt>
                <c:pt idx="675">
                  <c:v>5.8387379851883116E-2</c:v>
                </c:pt>
                <c:pt idx="676">
                  <c:v>6.9449863173172213E-2</c:v>
                </c:pt>
                <c:pt idx="677">
                  <c:v>7.7040688811723462E-2</c:v>
                </c:pt>
                <c:pt idx="678">
                  <c:v>9.236415146272689E-2</c:v>
                </c:pt>
                <c:pt idx="679">
                  <c:v>0.11509208715724203</c:v>
                </c:pt>
                <c:pt idx="680">
                  <c:v>0.11870620703444716</c:v>
                </c:pt>
                <c:pt idx="681">
                  <c:v>0.14587568017603961</c:v>
                </c:pt>
                <c:pt idx="682">
                  <c:v>0.15640020101253138</c:v>
                </c:pt>
                <c:pt idx="683">
                  <c:v>0.16453165716131857</c:v>
                </c:pt>
                <c:pt idx="684">
                  <c:v>0.16405019025662726</c:v>
                </c:pt>
                <c:pt idx="685">
                  <c:v>0.14999985161400922</c:v>
                </c:pt>
                <c:pt idx="686">
                  <c:v>0.15343385929534378</c:v>
                </c:pt>
                <c:pt idx="687">
                  <c:v>0.13305634522240206</c:v>
                </c:pt>
                <c:pt idx="688">
                  <c:v>0.12473770843479082</c:v>
                </c:pt>
                <c:pt idx="689">
                  <c:v>0.10913352920443579</c:v>
                </c:pt>
                <c:pt idx="690">
                  <c:v>9.2051092394483211E-2</c:v>
                </c:pt>
                <c:pt idx="691">
                  <c:v>0.10141674392080388</c:v>
                </c:pt>
                <c:pt idx="692">
                  <c:v>9.784984809943835E-2</c:v>
                </c:pt>
                <c:pt idx="693">
                  <c:v>9.4244516427759759E-2</c:v>
                </c:pt>
                <c:pt idx="694">
                  <c:v>8.2582036481144566E-2</c:v>
                </c:pt>
                <c:pt idx="695">
                  <c:v>7.1432857615024895E-2</c:v>
                </c:pt>
                <c:pt idx="696">
                  <c:v>6.686228711325376E-2</c:v>
                </c:pt>
                <c:pt idx="697">
                  <c:v>6.280920259461252E-2</c:v>
                </c:pt>
                <c:pt idx="698">
                  <c:v>6.9923842609894218E-2</c:v>
                </c:pt>
                <c:pt idx="699">
                  <c:v>8.9156815930349492E-2</c:v>
                </c:pt>
                <c:pt idx="700">
                  <c:v>0.13988953119644476</c:v>
                </c:pt>
                <c:pt idx="701">
                  <c:v>0.18117145249642552</c:v>
                </c:pt>
                <c:pt idx="702">
                  <c:v>0.19976542927768415</c:v>
                </c:pt>
                <c:pt idx="703">
                  <c:v>0.19362522058857054</c:v>
                </c:pt>
                <c:pt idx="704">
                  <c:v>0.14573580300968475</c:v>
                </c:pt>
                <c:pt idx="705">
                  <c:v>0.10895217199468357</c:v>
                </c:pt>
                <c:pt idx="706">
                  <c:v>0.10109355122191205</c:v>
                </c:pt>
                <c:pt idx="707">
                  <c:v>9.480474864344543E-2</c:v>
                </c:pt>
                <c:pt idx="708">
                  <c:v>9.4916967514984962E-2</c:v>
                </c:pt>
                <c:pt idx="709">
                  <c:v>9.5694710965120847E-2</c:v>
                </c:pt>
                <c:pt idx="710">
                  <c:v>8.2623438575045643E-2</c:v>
                </c:pt>
                <c:pt idx="711">
                  <c:v>8.3782815713247805E-2</c:v>
                </c:pt>
                <c:pt idx="712">
                  <c:v>7.8731037948257199E-2</c:v>
                </c:pt>
                <c:pt idx="713">
                  <c:v>7.5556997322107633E-2</c:v>
                </c:pt>
                <c:pt idx="714">
                  <c:v>8.177128964856592E-2</c:v>
                </c:pt>
                <c:pt idx="715">
                  <c:v>8.5568800695375813E-2</c:v>
                </c:pt>
                <c:pt idx="716">
                  <c:v>0.10679607832171462</c:v>
                </c:pt>
                <c:pt idx="717">
                  <c:v>0.1109250671801445</c:v>
                </c:pt>
                <c:pt idx="718">
                  <c:v>0.1149399393751967</c:v>
                </c:pt>
                <c:pt idx="719">
                  <c:v>0.11609045906689905</c:v>
                </c:pt>
                <c:pt idx="720">
                  <c:v>0.11432185352553224</c:v>
                </c:pt>
                <c:pt idx="721">
                  <c:v>0.11640142906472903</c:v>
                </c:pt>
                <c:pt idx="722">
                  <c:v>0.10884798578502861</c:v>
                </c:pt>
                <c:pt idx="723">
                  <c:v>0.10201613389899658</c:v>
                </c:pt>
                <c:pt idx="724">
                  <c:v>9.5757635701691463E-2</c:v>
                </c:pt>
                <c:pt idx="725">
                  <c:v>9.4888895451060593E-2</c:v>
                </c:pt>
                <c:pt idx="726">
                  <c:v>8.5601113162293019E-2</c:v>
                </c:pt>
                <c:pt idx="727">
                  <c:v>7.4212675133251929E-2</c:v>
                </c:pt>
                <c:pt idx="728">
                  <c:v>6.0660596787868178E-2</c:v>
                </c:pt>
                <c:pt idx="729">
                  <c:v>5.9969350767573579E-2</c:v>
                </c:pt>
                <c:pt idx="730">
                  <c:v>6.4617867540917057E-2</c:v>
                </c:pt>
                <c:pt idx="731">
                  <c:v>6.9094731222173383E-2</c:v>
                </c:pt>
                <c:pt idx="732">
                  <c:v>7.3485128460013968E-2</c:v>
                </c:pt>
                <c:pt idx="733">
                  <c:v>6.8834474589674774E-2</c:v>
                </c:pt>
                <c:pt idx="734">
                  <c:v>6.3128204302593333E-2</c:v>
                </c:pt>
                <c:pt idx="735">
                  <c:v>6.4958319102917383E-2</c:v>
                </c:pt>
                <c:pt idx="736">
                  <c:v>5.7936883369336861E-2</c:v>
                </c:pt>
                <c:pt idx="737">
                  <c:v>5.5741049034892215E-2</c:v>
                </c:pt>
                <c:pt idx="738">
                  <c:v>5.6279296670781381E-2</c:v>
                </c:pt>
                <c:pt idx="739">
                  <c:v>5.0478201065456134E-2</c:v>
                </c:pt>
                <c:pt idx="740">
                  <c:v>4.6883760214812567E-2</c:v>
                </c:pt>
                <c:pt idx="741">
                  <c:v>4.4750525939055957E-2</c:v>
                </c:pt>
                <c:pt idx="742">
                  <c:v>4.1721257777837986E-2</c:v>
                </c:pt>
                <c:pt idx="743">
                  <c:v>4.6643661661449176E-2</c:v>
                </c:pt>
                <c:pt idx="744">
                  <c:v>6.5630391764617518E-2</c:v>
                </c:pt>
                <c:pt idx="745">
                  <c:v>6.743949141899605E-2</c:v>
                </c:pt>
                <c:pt idx="746">
                  <c:v>6.9841479601981657E-2</c:v>
                </c:pt>
                <c:pt idx="747">
                  <c:v>7.568263562396485E-2</c:v>
                </c:pt>
                <c:pt idx="748">
                  <c:v>5.7130304663866323E-2</c:v>
                </c:pt>
                <c:pt idx="749">
                  <c:v>6.1783774360723534E-2</c:v>
                </c:pt>
                <c:pt idx="750">
                  <c:v>6.4031191097589202E-2</c:v>
                </c:pt>
                <c:pt idx="751">
                  <c:v>6.0995556478637712E-2</c:v>
                </c:pt>
                <c:pt idx="752">
                  <c:v>6.2155479847067388E-2</c:v>
                </c:pt>
                <c:pt idx="753">
                  <c:v>6.9421943876294454E-2</c:v>
                </c:pt>
                <c:pt idx="754">
                  <c:v>7.0590520402659146E-2</c:v>
                </c:pt>
                <c:pt idx="755">
                  <c:v>6.9740643791906767E-2</c:v>
                </c:pt>
                <c:pt idx="756">
                  <c:v>8.3180052744247501E-2</c:v>
                </c:pt>
                <c:pt idx="757">
                  <c:v>7.6548286214451658E-2</c:v>
                </c:pt>
                <c:pt idx="758">
                  <c:v>7.9231603353388053E-2</c:v>
                </c:pt>
                <c:pt idx="759">
                  <c:v>7.8922373218822214E-2</c:v>
                </c:pt>
                <c:pt idx="760">
                  <c:v>6.8267603904171414E-2</c:v>
                </c:pt>
                <c:pt idx="761">
                  <c:v>6.8857744058471337E-2</c:v>
                </c:pt>
                <c:pt idx="762">
                  <c:v>7.071298609126235E-2</c:v>
                </c:pt>
                <c:pt idx="763">
                  <c:v>7.3573874887377017E-2</c:v>
                </c:pt>
                <c:pt idx="764">
                  <c:v>8.7391757621494107E-2</c:v>
                </c:pt>
                <c:pt idx="765">
                  <c:v>8.4121017521084432E-2</c:v>
                </c:pt>
                <c:pt idx="766">
                  <c:v>8.1763149376889513E-2</c:v>
                </c:pt>
                <c:pt idx="767">
                  <c:v>7.4490468121670289E-2</c:v>
                </c:pt>
                <c:pt idx="768">
                  <c:v>6.3077971885369802E-2</c:v>
                </c:pt>
                <c:pt idx="769">
                  <c:v>6.774574344995643E-2</c:v>
                </c:pt>
                <c:pt idx="770">
                  <c:v>8.225252934249859E-2</c:v>
                </c:pt>
                <c:pt idx="771">
                  <c:v>9.0873855933924039E-2</c:v>
                </c:pt>
                <c:pt idx="772">
                  <c:v>0.1032864346858049</c:v>
                </c:pt>
                <c:pt idx="773">
                  <c:v>0.1094895024136102</c:v>
                </c:pt>
                <c:pt idx="774">
                  <c:v>9.5788489749168038E-2</c:v>
                </c:pt>
                <c:pt idx="775">
                  <c:v>9.8902296485809324E-2</c:v>
                </c:pt>
                <c:pt idx="776">
                  <c:v>0.10724918495141358</c:v>
                </c:pt>
                <c:pt idx="777">
                  <c:v>0.10448751960483786</c:v>
                </c:pt>
                <c:pt idx="778">
                  <c:v>0.11079948679619016</c:v>
                </c:pt>
                <c:pt idx="779">
                  <c:v>0.10225217416730559</c:v>
                </c:pt>
                <c:pt idx="780">
                  <c:v>7.9382221944696407E-2</c:v>
                </c:pt>
                <c:pt idx="781">
                  <c:v>8.1900195414681617E-2</c:v>
                </c:pt>
                <c:pt idx="782">
                  <c:v>7.8249371529396594E-2</c:v>
                </c:pt>
                <c:pt idx="783">
                  <c:v>9.3357894188129509E-2</c:v>
                </c:pt>
                <c:pt idx="784">
                  <c:v>0.11168360976543634</c:v>
                </c:pt>
                <c:pt idx="785">
                  <c:v>0.12158023572411134</c:v>
                </c:pt>
                <c:pt idx="786">
                  <c:v>0.12930635597354562</c:v>
                </c:pt>
                <c:pt idx="787">
                  <c:v>0.127651337662675</c:v>
                </c:pt>
                <c:pt idx="788">
                  <c:v>0.12739838191436875</c:v>
                </c:pt>
                <c:pt idx="789">
                  <c:v>0.1099364641864677</c:v>
                </c:pt>
                <c:pt idx="790">
                  <c:v>0.11044266579736228</c:v>
                </c:pt>
                <c:pt idx="791">
                  <c:v>0.10757444805184604</c:v>
                </c:pt>
                <c:pt idx="792">
                  <c:v>9.8933409311029896E-2</c:v>
                </c:pt>
                <c:pt idx="793">
                  <c:v>0.10794086479268943</c:v>
                </c:pt>
                <c:pt idx="794">
                  <c:v>0.11043839906521931</c:v>
                </c:pt>
                <c:pt idx="795">
                  <c:v>0.11332194429078529</c:v>
                </c:pt>
                <c:pt idx="796">
                  <c:v>0.11804230616290587</c:v>
                </c:pt>
                <c:pt idx="797">
                  <c:v>0.11461790881015849</c:v>
                </c:pt>
                <c:pt idx="798">
                  <c:v>0.10669865419646453</c:v>
                </c:pt>
                <c:pt idx="799">
                  <c:v>0.10505510084536085</c:v>
                </c:pt>
                <c:pt idx="800">
                  <c:v>0.10209629650742336</c:v>
                </c:pt>
                <c:pt idx="801">
                  <c:v>0.12224528461889483</c:v>
                </c:pt>
                <c:pt idx="802">
                  <c:v>0.13195545588921764</c:v>
                </c:pt>
                <c:pt idx="803">
                  <c:v>0.13659644942217736</c:v>
                </c:pt>
                <c:pt idx="804">
                  <c:v>0.13586642187244111</c:v>
                </c:pt>
                <c:pt idx="805">
                  <c:v>0.12153975149577245</c:v>
                </c:pt>
                <c:pt idx="806">
                  <c:v>0.11220919777115469</c:v>
                </c:pt>
                <c:pt idx="807">
                  <c:v>0.10102438224265495</c:v>
                </c:pt>
                <c:pt idx="808">
                  <c:v>0.10671659847252019</c:v>
                </c:pt>
                <c:pt idx="809">
                  <c:v>9.6437886628340422E-2</c:v>
                </c:pt>
                <c:pt idx="810">
                  <c:v>9.2920474943058773E-2</c:v>
                </c:pt>
                <c:pt idx="811">
                  <c:v>0.10209585599197306</c:v>
                </c:pt>
                <c:pt idx="812">
                  <c:v>9.6286423804738674E-2</c:v>
                </c:pt>
                <c:pt idx="813">
                  <c:v>0.10330265488113896</c:v>
                </c:pt>
                <c:pt idx="814">
                  <c:v>0.11118512876733645</c:v>
                </c:pt>
                <c:pt idx="815">
                  <c:v>0.12307399505498554</c:v>
                </c:pt>
                <c:pt idx="816">
                  <c:v>0.12438873941749345</c:v>
                </c:pt>
                <c:pt idx="817">
                  <c:v>0.12911683050798811</c:v>
                </c:pt>
                <c:pt idx="818">
                  <c:v>0.12309886411143024</c:v>
                </c:pt>
                <c:pt idx="819">
                  <c:v>0.12847140284552508</c:v>
                </c:pt>
                <c:pt idx="820">
                  <c:v>0.14116412998500721</c:v>
                </c:pt>
                <c:pt idx="821">
                  <c:v>0.14896205065130613</c:v>
                </c:pt>
                <c:pt idx="822">
                  <c:v>0.16672264521127567</c:v>
                </c:pt>
                <c:pt idx="823">
                  <c:v>0.15895547172477242</c:v>
                </c:pt>
                <c:pt idx="824">
                  <c:v>0.1574992266935599</c:v>
                </c:pt>
                <c:pt idx="825">
                  <c:v>0.15815717648555239</c:v>
                </c:pt>
                <c:pt idx="826">
                  <c:v>0.16253396501959391</c:v>
                </c:pt>
                <c:pt idx="827">
                  <c:v>0.15587432863514805</c:v>
                </c:pt>
                <c:pt idx="828">
                  <c:v>0.15919514428835446</c:v>
                </c:pt>
                <c:pt idx="829">
                  <c:v>0.15612949303344109</c:v>
                </c:pt>
                <c:pt idx="830">
                  <c:v>0.15487008380381218</c:v>
                </c:pt>
                <c:pt idx="831">
                  <c:v>0.1515928863996181</c:v>
                </c:pt>
                <c:pt idx="832">
                  <c:v>0.14687558975768036</c:v>
                </c:pt>
                <c:pt idx="833">
                  <c:v>0.13696158716562551</c:v>
                </c:pt>
                <c:pt idx="834">
                  <c:v>0.12445126772940497</c:v>
                </c:pt>
                <c:pt idx="835">
                  <c:v>0.11429656805363209</c:v>
                </c:pt>
                <c:pt idx="836">
                  <c:v>0.10613388589809035</c:v>
                </c:pt>
                <c:pt idx="837">
                  <c:v>0.10171014749614286</c:v>
                </c:pt>
                <c:pt idx="838">
                  <c:v>8.9700562740876622E-2</c:v>
                </c:pt>
                <c:pt idx="839">
                  <c:v>8.6489132841362643E-2</c:v>
                </c:pt>
                <c:pt idx="840">
                  <c:v>6.9667176352528476E-2</c:v>
                </c:pt>
                <c:pt idx="841">
                  <c:v>5.6490209768240304E-2</c:v>
                </c:pt>
                <c:pt idx="842">
                  <c:v>4.5739379227997423E-2</c:v>
                </c:pt>
                <c:pt idx="843">
                  <c:v>3.9203702626180073E-2</c:v>
                </c:pt>
                <c:pt idx="844">
                  <c:v>4.0351703454819692E-2</c:v>
                </c:pt>
                <c:pt idx="845">
                  <c:v>4.1677113857729375E-2</c:v>
                </c:pt>
                <c:pt idx="846">
                  <c:v>4.0961813791523305E-2</c:v>
                </c:pt>
                <c:pt idx="847">
                  <c:v>3.5491954996285151E-2</c:v>
                </c:pt>
                <c:pt idx="848">
                  <c:v>3.2506821574267271E-2</c:v>
                </c:pt>
                <c:pt idx="849">
                  <c:v>3.6334747161761799E-2</c:v>
                </c:pt>
                <c:pt idx="850">
                  <c:v>3.906017421190798E-2</c:v>
                </c:pt>
                <c:pt idx="851">
                  <c:v>4.4756169431571034E-2</c:v>
                </c:pt>
                <c:pt idx="852">
                  <c:v>4.5064190969805511E-2</c:v>
                </c:pt>
                <c:pt idx="853">
                  <c:v>4.893745057145571E-2</c:v>
                </c:pt>
                <c:pt idx="854">
                  <c:v>5.7647170871428323E-2</c:v>
                </c:pt>
                <c:pt idx="855">
                  <c:v>6.1488512182062603E-2</c:v>
                </c:pt>
                <c:pt idx="856">
                  <c:v>6.7452985155002088E-2</c:v>
                </c:pt>
                <c:pt idx="857">
                  <c:v>5.8955747667289463E-2</c:v>
                </c:pt>
                <c:pt idx="858">
                  <c:v>5.1156812297783648E-2</c:v>
                </c:pt>
                <c:pt idx="859">
                  <c:v>4.5544025903483151E-2</c:v>
                </c:pt>
                <c:pt idx="860">
                  <c:v>3.7894422193312981E-2</c:v>
                </c:pt>
                <c:pt idx="861">
                  <c:v>3.5434295617282036E-2</c:v>
                </c:pt>
                <c:pt idx="862">
                  <c:v>3.5862286045078871E-2</c:v>
                </c:pt>
                <c:pt idx="863">
                  <c:v>4.1191151446933194E-2</c:v>
                </c:pt>
                <c:pt idx="864">
                  <c:v>5.084650206935809E-2</c:v>
                </c:pt>
                <c:pt idx="865">
                  <c:v>5.6737890611473996E-2</c:v>
                </c:pt>
                <c:pt idx="866">
                  <c:v>5.5581281506326574E-2</c:v>
                </c:pt>
                <c:pt idx="867">
                  <c:v>5.5034275486595133E-2</c:v>
                </c:pt>
                <c:pt idx="868">
                  <c:v>5.4174544448672216E-2</c:v>
                </c:pt>
                <c:pt idx="869">
                  <c:v>5.0018779763507028E-2</c:v>
                </c:pt>
                <c:pt idx="870">
                  <c:v>4.8515404446104908E-2</c:v>
                </c:pt>
                <c:pt idx="871">
                  <c:v>4.6731475154647692E-2</c:v>
                </c:pt>
                <c:pt idx="872">
                  <c:v>4.2100101753766592E-2</c:v>
                </c:pt>
                <c:pt idx="873">
                  <c:v>4.1816788268664175E-2</c:v>
                </c:pt>
                <c:pt idx="874">
                  <c:v>4.1795574974422801E-2</c:v>
                </c:pt>
                <c:pt idx="875">
                  <c:v>3.8555077764203617E-2</c:v>
                </c:pt>
                <c:pt idx="876">
                  <c:v>3.6217372491410375E-2</c:v>
                </c:pt>
                <c:pt idx="877">
                  <c:v>3.4183129030433523E-2</c:v>
                </c:pt>
                <c:pt idx="878">
                  <c:v>3.5635032479636924E-2</c:v>
                </c:pt>
                <c:pt idx="879">
                  <c:v>3.5258249236705161E-2</c:v>
                </c:pt>
                <c:pt idx="880">
                  <c:v>3.4175035025419145E-2</c:v>
                </c:pt>
                <c:pt idx="881">
                  <c:v>3.5159400513107543E-2</c:v>
                </c:pt>
                <c:pt idx="882">
                  <c:v>3.6643109873732052E-2</c:v>
                </c:pt>
                <c:pt idx="883">
                  <c:v>3.4719187495750453E-2</c:v>
                </c:pt>
                <c:pt idx="884">
                  <c:v>3.4610186892299555E-2</c:v>
                </c:pt>
                <c:pt idx="885">
                  <c:v>3.379090433714519E-2</c:v>
                </c:pt>
                <c:pt idx="886">
                  <c:v>3.0457377855096252E-2</c:v>
                </c:pt>
                <c:pt idx="887">
                  <c:v>3.2654911271658205E-2</c:v>
                </c:pt>
                <c:pt idx="888">
                  <c:v>4.5229836342967386E-2</c:v>
                </c:pt>
                <c:pt idx="889">
                  <c:v>6.2693578676834366E-2</c:v>
                </c:pt>
                <c:pt idx="890">
                  <c:v>6.9818332668755645E-2</c:v>
                </c:pt>
                <c:pt idx="891">
                  <c:v>7.6297628533462669E-2</c:v>
                </c:pt>
                <c:pt idx="892">
                  <c:v>8.8413081326802145E-2</c:v>
                </c:pt>
                <c:pt idx="893">
                  <c:v>0.11046182382901411</c:v>
                </c:pt>
                <c:pt idx="894">
                  <c:v>0.19135413298709203</c:v>
                </c:pt>
                <c:pt idx="895">
                  <c:v>0.27473384341799717</c:v>
                </c:pt>
                <c:pt idx="896">
                  <c:v>0.35913881723670316</c:v>
                </c:pt>
                <c:pt idx="897">
                  <c:v>0.40701313631665725</c:v>
                </c:pt>
                <c:pt idx="898">
                  <c:v>0.36085951312584885</c:v>
                </c:pt>
                <c:pt idx="899">
                  <c:v>0.33238105276859781</c:v>
                </c:pt>
                <c:pt idx="900">
                  <c:v>0.27054327857120125</c:v>
                </c:pt>
                <c:pt idx="901">
                  <c:v>0.24302055677626005</c:v>
                </c:pt>
                <c:pt idx="902">
                  <c:v>0.24257170204124434</c:v>
                </c:pt>
                <c:pt idx="903">
                  <c:v>0.21471416767043991</c:v>
                </c:pt>
                <c:pt idx="904">
                  <c:v>0.20277501764747635</c:v>
                </c:pt>
                <c:pt idx="905">
                  <c:v>0.18092053086588236</c:v>
                </c:pt>
                <c:pt idx="906">
                  <c:v>0.16662869066920666</c:v>
                </c:pt>
                <c:pt idx="907">
                  <c:v>0.16212818252650515</c:v>
                </c:pt>
                <c:pt idx="908">
                  <c:v>0.15340647610594577</c:v>
                </c:pt>
                <c:pt idx="909">
                  <c:v>0.1467712196602533</c:v>
                </c:pt>
                <c:pt idx="910">
                  <c:v>0.14235807769677353</c:v>
                </c:pt>
                <c:pt idx="911">
                  <c:v>0.12604210701818194</c:v>
                </c:pt>
                <c:pt idx="912">
                  <c:v>0.13229545323934988</c:v>
                </c:pt>
                <c:pt idx="913">
                  <c:v>0.12769436228219933</c:v>
                </c:pt>
                <c:pt idx="914">
                  <c:v>0.12512969654429951</c:v>
                </c:pt>
                <c:pt idx="915">
                  <c:v>0.12839630851437311</c:v>
                </c:pt>
                <c:pt idx="916">
                  <c:v>0.11397195058745503</c:v>
                </c:pt>
                <c:pt idx="917">
                  <c:v>0.10670078859822499</c:v>
                </c:pt>
                <c:pt idx="918">
                  <c:v>9.8648794793625164E-2</c:v>
                </c:pt>
                <c:pt idx="919">
                  <c:v>9.828882421368948E-2</c:v>
                </c:pt>
                <c:pt idx="920">
                  <c:v>9.5490082120381153E-2</c:v>
                </c:pt>
                <c:pt idx="921">
                  <c:v>8.0053704241910356E-2</c:v>
                </c:pt>
                <c:pt idx="922">
                  <c:v>8.2666144952304538E-2</c:v>
                </c:pt>
                <c:pt idx="923">
                  <c:v>8.9066024871445978E-2</c:v>
                </c:pt>
                <c:pt idx="924">
                  <c:v>0.1050370477498874</c:v>
                </c:pt>
                <c:pt idx="925">
                  <c:v>0.11218403782597244</c:v>
                </c:pt>
                <c:pt idx="926">
                  <c:v>0.11935237481095258</c:v>
                </c:pt>
                <c:pt idx="927">
                  <c:v>0.10266699706749975</c:v>
                </c:pt>
                <c:pt idx="928">
                  <c:v>9.5633028678660803E-2</c:v>
                </c:pt>
              </c:numCache>
            </c:numRef>
          </c:val>
          <c:smooth val="0"/>
        </c:ser>
        <c:dLbls>
          <c:showLegendKey val="0"/>
          <c:showVal val="0"/>
          <c:showCatName val="0"/>
          <c:showSerName val="0"/>
          <c:showPercent val="0"/>
          <c:showBubbleSize val="0"/>
        </c:dLbls>
        <c:marker val="1"/>
        <c:smooth val="0"/>
        <c:axId val="393122176"/>
        <c:axId val="393124096"/>
      </c:lineChart>
      <c:dateAx>
        <c:axId val="393122176"/>
        <c:scaling>
          <c:orientation val="minMax"/>
          <c:min val="37987"/>
        </c:scaling>
        <c:delete val="0"/>
        <c:axPos val="b"/>
        <c:numFmt formatCode="yyyy" sourceLinked="0"/>
        <c:majorTickMark val="out"/>
        <c:minorTickMark val="none"/>
        <c:tickLblPos val="low"/>
        <c:crossAx val="393124096"/>
        <c:crosses val="autoZero"/>
        <c:auto val="1"/>
        <c:lblOffset val="100"/>
        <c:baseTimeUnit val="days"/>
        <c:majorUnit val="1"/>
        <c:majorTimeUnit val="years"/>
      </c:dateAx>
      <c:valAx>
        <c:axId val="393124096"/>
        <c:scaling>
          <c:orientation val="minMax"/>
          <c:max val="1"/>
          <c:min val="-0.4"/>
        </c:scaling>
        <c:delete val="0"/>
        <c:axPos val="l"/>
        <c:majorGridlines>
          <c:spPr>
            <a:ln w="9525">
              <a:solidFill>
                <a:srgbClr val="D9D9D9"/>
              </a:solidFill>
            </a:ln>
          </c:spPr>
        </c:majorGridlines>
        <c:numFmt formatCode="0.0" sourceLinked="0"/>
        <c:majorTickMark val="out"/>
        <c:minorTickMark val="none"/>
        <c:tickLblPos val="nextTo"/>
        <c:spPr>
          <a:ln>
            <a:noFill/>
          </a:ln>
        </c:spPr>
        <c:crossAx val="393122176"/>
        <c:crosses val="autoZero"/>
        <c:crossBetween val="between"/>
      </c:valAx>
      <c:valAx>
        <c:axId val="393269248"/>
        <c:scaling>
          <c:orientation val="minMax"/>
          <c:max val="1"/>
          <c:min val="-0.4"/>
        </c:scaling>
        <c:delete val="0"/>
        <c:axPos val="r"/>
        <c:numFmt formatCode="0.000" sourceLinked="1"/>
        <c:majorTickMark val="none"/>
        <c:minorTickMark val="none"/>
        <c:tickLblPos val="none"/>
        <c:spPr>
          <a:ln>
            <a:noFill/>
          </a:ln>
        </c:spPr>
        <c:crossAx val="393272320"/>
        <c:crosses val="max"/>
        <c:crossBetween val="between"/>
      </c:valAx>
      <c:dateAx>
        <c:axId val="393272320"/>
        <c:scaling>
          <c:orientation val="minMax"/>
        </c:scaling>
        <c:delete val="1"/>
        <c:axPos val="b"/>
        <c:numFmt formatCode="m/d/yyyy" sourceLinked="1"/>
        <c:majorTickMark val="out"/>
        <c:minorTickMark val="none"/>
        <c:tickLblPos val="nextTo"/>
        <c:crossAx val="393269248"/>
        <c:crosses val="autoZero"/>
        <c:auto val="1"/>
        <c:lblOffset val="100"/>
        <c:baseTimeUnit val="days"/>
        <c:majorUnit val="1"/>
        <c:minorUnit val="1"/>
      </c:dateAx>
      <c:spPr>
        <a:noFill/>
        <a:ln>
          <a:noFill/>
        </a:ln>
      </c:spPr>
    </c:plotArea>
    <c:legend>
      <c:legendPos val="b"/>
      <c:layout>
        <c:manualLayout>
          <c:xMode val="edge"/>
          <c:yMode val="edge"/>
          <c:x val="1.3670845101196883E-2"/>
          <c:y val="0.93054263951603211"/>
          <c:w val="0.84221896723341239"/>
          <c:h val="6.9457333581333824E-2"/>
        </c:manualLayout>
      </c:layout>
      <c:overlay val="0"/>
    </c:legend>
    <c:plotVisOnly val="1"/>
    <c:dispBlanksAs val="gap"/>
    <c:showDLblsOverMax val="0"/>
  </c:chart>
  <c:spPr>
    <a:noFill/>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'Finansiel cykel (UOC)'!$B$6</c:f>
              <c:strCache>
                <c:ptCount val="1"/>
                <c:pt idx="0">
                  <c:v>Finansiel Cykel</c:v>
                </c:pt>
              </c:strCache>
            </c:strRef>
          </c:tx>
          <c:marker>
            <c:symbol val="none"/>
          </c:marker>
          <c:cat>
            <c:numRef>
              <c:f>'Finansiel cykel (UOC)'!$A$7:$A$204</c:f>
              <c:numCache>
                <c:formatCode>m/d/yyyy</c:formatCode>
                <c:ptCount val="198"/>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numCache>
            </c:numRef>
          </c:cat>
          <c:val>
            <c:numRef>
              <c:f>'Finansiel cykel (UOC)'!$B$7:$B$204</c:f>
              <c:numCache>
                <c:formatCode>0.00</c:formatCode>
                <c:ptCount val="198"/>
                <c:pt idx="0">
                  <c:v>1.9522403632963679E-2</c:v>
                </c:pt>
                <c:pt idx="1">
                  <c:v>-4.5228341728330611E-3</c:v>
                </c:pt>
                <c:pt idx="2">
                  <c:v>5.5812768174523034E-2</c:v>
                </c:pt>
                <c:pt idx="3">
                  <c:v>0.16338052465125072</c:v>
                </c:pt>
                <c:pt idx="4">
                  <c:v>0.35280345513170414</c:v>
                </c:pt>
                <c:pt idx="5">
                  <c:v>0.35205860666877242</c:v>
                </c:pt>
                <c:pt idx="6">
                  <c:v>0.4979223475564124</c:v>
                </c:pt>
                <c:pt idx="7">
                  <c:v>0.64434497038506167</c:v>
                </c:pt>
                <c:pt idx="8">
                  <c:v>0.73750059307758731</c:v>
                </c:pt>
                <c:pt idx="9">
                  <c:v>0.95886402375369495</c:v>
                </c:pt>
                <c:pt idx="10">
                  <c:v>0.8791811007899708</c:v>
                </c:pt>
                <c:pt idx="11">
                  <c:v>0.82985014162911852</c:v>
                </c:pt>
                <c:pt idx="12">
                  <c:v>0.5336966158838975</c:v>
                </c:pt>
                <c:pt idx="13">
                  <c:v>0.38659998137698182</c:v>
                </c:pt>
                <c:pt idx="14">
                  <c:v>0.34601427726091633</c:v>
                </c:pt>
                <c:pt idx="15">
                  <c:v>0.45534033341941699</c:v>
                </c:pt>
                <c:pt idx="16">
                  <c:v>0.44955067725271097</c:v>
                </c:pt>
                <c:pt idx="17">
                  <c:v>0.55326002572678512</c:v>
                </c:pt>
                <c:pt idx="18">
                  <c:v>0.510107492923496</c:v>
                </c:pt>
                <c:pt idx="19">
                  <c:v>0.4649110609980639</c:v>
                </c:pt>
                <c:pt idx="20">
                  <c:v>0.43314897584051232</c:v>
                </c:pt>
                <c:pt idx="21">
                  <c:v>0.51088812803334116</c:v>
                </c:pt>
                <c:pt idx="22">
                  <c:v>0.49536122872644417</c:v>
                </c:pt>
                <c:pt idx="23">
                  <c:v>0.49615028220483492</c:v>
                </c:pt>
                <c:pt idx="24">
                  <c:v>0.54233997334804507</c:v>
                </c:pt>
                <c:pt idx="25">
                  <c:v>0.52804354525483266</c:v>
                </c:pt>
                <c:pt idx="26">
                  <c:v>0.56375758561839118</c:v>
                </c:pt>
                <c:pt idx="27">
                  <c:v>0.59943810866567293</c:v>
                </c:pt>
                <c:pt idx="28">
                  <c:v>0.64286703179064564</c:v>
                </c:pt>
                <c:pt idx="29">
                  <c:v>0.68714839612125578</c:v>
                </c:pt>
                <c:pt idx="30">
                  <c:v>0.69604539315110547</c:v>
                </c:pt>
                <c:pt idx="31">
                  <c:v>0.76110917827412339</c:v>
                </c:pt>
                <c:pt idx="32">
                  <c:v>0.90439424198222407</c:v>
                </c:pt>
                <c:pt idx="33">
                  <c:v>0.85968491888279663</c:v>
                </c:pt>
                <c:pt idx="34">
                  <c:v>0.65301892711610254</c:v>
                </c:pt>
                <c:pt idx="35">
                  <c:v>0.47511014967184295</c:v>
                </c:pt>
                <c:pt idx="36">
                  <c:v>0.15753352180501676</c:v>
                </c:pt>
                <c:pt idx="37">
                  <c:v>0.18466298965518269</c:v>
                </c:pt>
                <c:pt idx="38">
                  <c:v>-2.4758772033326715E-3</c:v>
                </c:pt>
                <c:pt idx="39">
                  <c:v>-0.21037962060751594</c:v>
                </c:pt>
                <c:pt idx="40">
                  <c:v>-0.63726583317919205</c:v>
                </c:pt>
                <c:pt idx="41">
                  <c:v>-0.94335672507024704</c:v>
                </c:pt>
                <c:pt idx="42">
                  <c:v>-1.069834634728251</c:v>
                </c:pt>
                <c:pt idx="43">
                  <c:v>-1.2925037791202341</c:v>
                </c:pt>
                <c:pt idx="44">
                  <c:v>-1.4835879082737091</c:v>
                </c:pt>
                <c:pt idx="45">
                  <c:v>-1.7428939958879428</c:v>
                </c:pt>
                <c:pt idx="46">
                  <c:v>-1.7947424850746465</c:v>
                </c:pt>
                <c:pt idx="47">
                  <c:v>-1.6376594847232111</c:v>
                </c:pt>
                <c:pt idx="48">
                  <c:v>-1.2046626473923578</c:v>
                </c:pt>
                <c:pt idx="49">
                  <c:v>-1.2121685514095417</c:v>
                </c:pt>
                <c:pt idx="50">
                  <c:v>-1.1291503893314421</c:v>
                </c:pt>
                <c:pt idx="51">
                  <c:v>-0.96450076498114079</c:v>
                </c:pt>
                <c:pt idx="52">
                  <c:v>-0.84888764022450436</c:v>
                </c:pt>
                <c:pt idx="53">
                  <c:v>-0.80477624056910047</c:v>
                </c:pt>
                <c:pt idx="54">
                  <c:v>-0.58217281371572083</c:v>
                </c:pt>
                <c:pt idx="55">
                  <c:v>-0.44233166740827634</c:v>
                </c:pt>
                <c:pt idx="56">
                  <c:v>-0.18567191055207208</c:v>
                </c:pt>
                <c:pt idx="57">
                  <c:v>0.14401944899574493</c:v>
                </c:pt>
                <c:pt idx="58">
                  <c:v>0.51969904164639313</c:v>
                </c:pt>
                <c:pt idx="59">
                  <c:v>0.93299687089687544</c:v>
                </c:pt>
                <c:pt idx="60">
                  <c:v>1.0760244852811613</c:v>
                </c:pt>
                <c:pt idx="61">
                  <c:v>1.0866216122814241</c:v>
                </c:pt>
                <c:pt idx="62">
                  <c:v>1.251139146661278</c:v>
                </c:pt>
                <c:pt idx="63">
                  <c:v>0.88447731932629958</c:v>
                </c:pt>
                <c:pt idx="64">
                  <c:v>0.80147748311997968</c:v>
                </c:pt>
                <c:pt idx="65">
                  <c:v>0.7757020936084098</c:v>
                </c:pt>
                <c:pt idx="66">
                  <c:v>0.68912188605724545</c:v>
                </c:pt>
                <c:pt idx="67">
                  <c:v>0.7877999737295035</c:v>
                </c:pt>
                <c:pt idx="68">
                  <c:v>0.69044756880446745</c:v>
                </c:pt>
                <c:pt idx="69">
                  <c:v>0.68694123581508604</c:v>
                </c:pt>
                <c:pt idx="70">
                  <c:v>0.69902387114900366</c:v>
                </c:pt>
                <c:pt idx="71">
                  <c:v>0.58759518689367518</c:v>
                </c:pt>
                <c:pt idx="72">
                  <c:v>0.43332054593069663</c:v>
                </c:pt>
                <c:pt idx="73">
                  <c:v>0.2540291418987925</c:v>
                </c:pt>
                <c:pt idx="74">
                  <c:v>0.18310176724996025</c:v>
                </c:pt>
                <c:pt idx="75">
                  <c:v>-3.6737820123887377E-2</c:v>
                </c:pt>
                <c:pt idx="76">
                  <c:v>-2.6982564922779395E-2</c:v>
                </c:pt>
                <c:pt idx="77">
                  <c:v>-0.21256812050831597</c:v>
                </c:pt>
                <c:pt idx="78">
                  <c:v>-0.32557075942880076</c:v>
                </c:pt>
                <c:pt idx="79">
                  <c:v>-0.33037492834500132</c:v>
                </c:pt>
                <c:pt idx="80">
                  <c:v>-0.32245706845122685</c:v>
                </c:pt>
                <c:pt idx="81">
                  <c:v>-0.36139266911929363</c:v>
                </c:pt>
                <c:pt idx="82">
                  <c:v>-0.397743901862459</c:v>
                </c:pt>
                <c:pt idx="83">
                  <c:v>-0.61276311454073285</c:v>
                </c:pt>
                <c:pt idx="84">
                  <c:v>-0.78598628278315141</c:v>
                </c:pt>
                <c:pt idx="85">
                  <c:v>-0.90331192308403108</c:v>
                </c:pt>
                <c:pt idx="86">
                  <c:v>-1.2223581703213364</c:v>
                </c:pt>
                <c:pt idx="87">
                  <c:v>-1.4024302841790677</c:v>
                </c:pt>
                <c:pt idx="88">
                  <c:v>-1.579622916462414</c:v>
                </c:pt>
                <c:pt idx="89">
                  <c:v>-1.4949245089553258</c:v>
                </c:pt>
                <c:pt idx="90">
                  <c:v>-1.3970534518119391</c:v>
                </c:pt>
                <c:pt idx="91">
                  <c:v>-1.2765919605105829</c:v>
                </c:pt>
                <c:pt idx="92">
                  <c:v>-1.3853645227969706</c:v>
                </c:pt>
                <c:pt idx="93">
                  <c:v>-1.5558742398288112</c:v>
                </c:pt>
                <c:pt idx="94">
                  <c:v>-1.6515812557867739</c:v>
                </c:pt>
                <c:pt idx="95">
                  <c:v>-1.6468833998532943</c:v>
                </c:pt>
                <c:pt idx="96">
                  <c:v>-1.5891785082241525</c:v>
                </c:pt>
                <c:pt idx="97">
                  <c:v>-1.5002111580013686</c:v>
                </c:pt>
                <c:pt idx="98">
                  <c:v>-1.4386046230490783</c:v>
                </c:pt>
                <c:pt idx="99">
                  <c:v>-1.430389463297971</c:v>
                </c:pt>
                <c:pt idx="100">
                  <c:v>-1.3698512048047937</c:v>
                </c:pt>
                <c:pt idx="101">
                  <c:v>-1.3300363246950224</c:v>
                </c:pt>
                <c:pt idx="102">
                  <c:v>-1.2113107449210287</c:v>
                </c:pt>
                <c:pt idx="103">
                  <c:v>-1.143396682026413</c:v>
                </c:pt>
                <c:pt idx="104">
                  <c:v>-1.031738671165638</c:v>
                </c:pt>
                <c:pt idx="105">
                  <c:v>-0.97645876047001012</c:v>
                </c:pt>
                <c:pt idx="106">
                  <c:v>-0.98070276657135724</c:v>
                </c:pt>
                <c:pt idx="107">
                  <c:v>-0.81249259245263572</c:v>
                </c:pt>
                <c:pt idx="108">
                  <c:v>-0.63268935557591888</c:v>
                </c:pt>
                <c:pt idx="109">
                  <c:v>-0.56912945166904427</c:v>
                </c:pt>
                <c:pt idx="110">
                  <c:v>-0.46879257019040743</c:v>
                </c:pt>
                <c:pt idx="111">
                  <c:v>-0.37295971571117692</c:v>
                </c:pt>
                <c:pt idx="112">
                  <c:v>-0.35532640449992187</c:v>
                </c:pt>
                <c:pt idx="113">
                  <c:v>-0.35965184812059442</c:v>
                </c:pt>
                <c:pt idx="114">
                  <c:v>-0.33229034697028526</c:v>
                </c:pt>
                <c:pt idx="115">
                  <c:v>-0.25201053320923472</c:v>
                </c:pt>
                <c:pt idx="116">
                  <c:v>-0.17388973633583737</c:v>
                </c:pt>
                <c:pt idx="117">
                  <c:v>-9.3645522182972257E-2</c:v>
                </c:pt>
                <c:pt idx="118">
                  <c:v>-9.4932627488012233E-2</c:v>
                </c:pt>
                <c:pt idx="119">
                  <c:v>-5.4330311803705261E-2</c:v>
                </c:pt>
                <c:pt idx="120">
                  <c:v>-5.9922181556395088E-2</c:v>
                </c:pt>
                <c:pt idx="121">
                  <c:v>-1.3384033341370533E-2</c:v>
                </c:pt>
                <c:pt idx="122">
                  <c:v>-4.5031461496731595E-2</c:v>
                </c:pt>
                <c:pt idx="123">
                  <c:v>-8.1919809390219839E-2</c:v>
                </c:pt>
                <c:pt idx="124">
                  <c:v>-0.12442914360510535</c:v>
                </c:pt>
                <c:pt idx="125">
                  <c:v>-0.19270056120670639</c:v>
                </c:pt>
                <c:pt idx="126">
                  <c:v>-0.20502759772441329</c:v>
                </c:pt>
                <c:pt idx="127">
                  <c:v>-0.21159540000265978</c:v>
                </c:pt>
                <c:pt idx="128">
                  <c:v>-0.21045626857834396</c:v>
                </c:pt>
                <c:pt idx="129">
                  <c:v>-0.23401918187678783</c:v>
                </c:pt>
                <c:pt idx="130">
                  <c:v>-0.2097634472517218</c:v>
                </c:pt>
                <c:pt idx="131">
                  <c:v>-0.15039456658809028</c:v>
                </c:pt>
                <c:pt idx="132">
                  <c:v>-2.9569637179942765E-2</c:v>
                </c:pt>
                <c:pt idx="133">
                  <c:v>5.581644341146369E-2</c:v>
                </c:pt>
                <c:pt idx="134">
                  <c:v>0.18323470069766032</c:v>
                </c:pt>
                <c:pt idx="135">
                  <c:v>0.33204861547585529</c:v>
                </c:pt>
                <c:pt idx="136">
                  <c:v>0.58278393804132644</c:v>
                </c:pt>
                <c:pt idx="137">
                  <c:v>0.82772641624826893</c:v>
                </c:pt>
                <c:pt idx="138">
                  <c:v>1.173262007171155</c:v>
                </c:pt>
                <c:pt idx="139">
                  <c:v>1.4965914284889403</c:v>
                </c:pt>
                <c:pt idx="140">
                  <c:v>1.8220706036603589</c:v>
                </c:pt>
                <c:pt idx="141">
                  <c:v>1.9975248866009152</c:v>
                </c:pt>
                <c:pt idx="142">
                  <c:v>2.1480646292853063</c:v>
                </c:pt>
                <c:pt idx="143">
                  <c:v>2.1388114811306105</c:v>
                </c:pt>
                <c:pt idx="144">
                  <c:v>2.0883339521299966</c:v>
                </c:pt>
                <c:pt idx="145">
                  <c:v>2.0892790417183096</c:v>
                </c:pt>
                <c:pt idx="146">
                  <c:v>2.0346602897705726</c:v>
                </c:pt>
                <c:pt idx="147">
                  <c:v>1.9392547887673577</c:v>
                </c:pt>
                <c:pt idx="148">
                  <c:v>1.8428068775750712</c:v>
                </c:pt>
                <c:pt idx="149">
                  <c:v>1.6049243966699374</c:v>
                </c:pt>
                <c:pt idx="150">
                  <c:v>1.3088751962314116</c:v>
                </c:pt>
                <c:pt idx="151">
                  <c:v>1.1155037437282904</c:v>
                </c:pt>
                <c:pt idx="152">
                  <c:v>1.0251381490416689</c:v>
                </c:pt>
                <c:pt idx="153">
                  <c:v>0.95115932632860489</c:v>
                </c:pt>
                <c:pt idx="154">
                  <c:v>0.88646866439516281</c:v>
                </c:pt>
                <c:pt idx="155">
                  <c:v>0.7645652356409216</c:v>
                </c:pt>
                <c:pt idx="156">
                  <c:v>0.65343306520036748</c:v>
                </c:pt>
                <c:pt idx="157">
                  <c:v>0.56608298919886701</c:v>
                </c:pt>
                <c:pt idx="158">
                  <c:v>0.48132196476793476</c:v>
                </c:pt>
                <c:pt idx="159">
                  <c:v>0.36969955759183798</c:v>
                </c:pt>
                <c:pt idx="160">
                  <c:v>0.36680209552549159</c:v>
                </c:pt>
                <c:pt idx="161">
                  <c:v>0.25448574499740895</c:v>
                </c:pt>
                <c:pt idx="162">
                  <c:v>0.14797474501761199</c:v>
                </c:pt>
                <c:pt idx="163">
                  <c:v>5.55115883408549E-2</c:v>
                </c:pt>
                <c:pt idx="164">
                  <c:v>-0.10361608291305591</c:v>
                </c:pt>
                <c:pt idx="165">
                  <c:v>-0.15725417604577149</c:v>
                </c:pt>
                <c:pt idx="166">
                  <c:v>-0.16335878982470259</c:v>
                </c:pt>
                <c:pt idx="167">
                  <c:v>-0.18868516732521035</c:v>
                </c:pt>
                <c:pt idx="168">
                  <c:v>-0.26389753164618746</c:v>
                </c:pt>
                <c:pt idx="169">
                  <c:v>-0.36428485139843775</c:v>
                </c:pt>
                <c:pt idx="170">
                  <c:v>-0.45207979792821273</c:v>
                </c:pt>
                <c:pt idx="171">
                  <c:v>-0.52382961689692231</c:v>
                </c:pt>
                <c:pt idx="172">
                  <c:v>-0.53259070440873746</c:v>
                </c:pt>
                <c:pt idx="173">
                  <c:v>-0.46458787989768613</c:v>
                </c:pt>
                <c:pt idx="174">
                  <c:v>-0.48872227389175127</c:v>
                </c:pt>
                <c:pt idx="175">
                  <c:v>-0.38954887356723106</c:v>
                </c:pt>
                <c:pt idx="176">
                  <c:v>-0.33961049741218069</c:v>
                </c:pt>
                <c:pt idx="177">
                  <c:v>-0.33431560904341756</c:v>
                </c:pt>
                <c:pt idx="178">
                  <c:v>-0.29419074953851049</c:v>
                </c:pt>
                <c:pt idx="179">
                  <c:v>-0.28436182523120629</c:v>
                </c:pt>
                <c:pt idx="180">
                  <c:v>-0.25417623555017071</c:v>
                </c:pt>
                <c:pt idx="181">
                  <c:v>-0.17938463282271058</c:v>
                </c:pt>
                <c:pt idx="182">
                  <c:v>-0.24118419248271106</c:v>
                </c:pt>
                <c:pt idx="183">
                  <c:v>-0.28910960421563581</c:v>
                </c:pt>
                <c:pt idx="184">
                  <c:v>-0.28729603552909833</c:v>
                </c:pt>
                <c:pt idx="185">
                  <c:v>-0.23937021706778056</c:v>
                </c:pt>
                <c:pt idx="186">
                  <c:v>-0.2228845276472497</c:v>
                </c:pt>
                <c:pt idx="187">
                  <c:v>-0.14779474769936435</c:v>
                </c:pt>
                <c:pt idx="188">
                  <c:v>-0.16718739686586195</c:v>
                </c:pt>
                <c:pt idx="189">
                  <c:v>-0.19901262599100367</c:v>
                </c:pt>
                <c:pt idx="190">
                  <c:v>-0.14948015544523516</c:v>
                </c:pt>
                <c:pt idx="191">
                  <c:v>-4.1295408165243297E-2</c:v>
                </c:pt>
                <c:pt idx="192">
                  <c:v>3.0689406314161574E-2</c:v>
                </c:pt>
                <c:pt idx="193">
                  <c:v>4.1614889283485598E-2</c:v>
                </c:pt>
                <c:pt idx="194">
                  <c:v>5.0295492513345905E-2</c:v>
                </c:pt>
                <c:pt idx="195">
                  <c:v>-5.0027157033734629E-2</c:v>
                </c:pt>
                <c:pt idx="196">
                  <c:v>-7.7601694701267349E-2</c:v>
                </c:pt>
                <c:pt idx="197">
                  <c:v>6.3312931980596523E-2</c:v>
                </c:pt>
              </c:numCache>
            </c:numRef>
          </c:val>
          <c:smooth val="0"/>
        </c:ser>
        <c:ser>
          <c:idx val="1"/>
          <c:order val="1"/>
          <c:tx>
            <c:strRef>
              <c:f>'Finansiel cykel (UOC)'!$C$6</c:f>
              <c:strCache>
                <c:ptCount val="1"/>
                <c:pt idx="0">
                  <c:v>Boligcykel</c:v>
                </c:pt>
              </c:strCache>
            </c:strRef>
          </c:tx>
          <c:marker>
            <c:symbol val="none"/>
          </c:marker>
          <c:cat>
            <c:numRef>
              <c:f>'Finansiel cykel (UOC)'!$A$7:$A$204</c:f>
              <c:numCache>
                <c:formatCode>m/d/yyyy</c:formatCode>
                <c:ptCount val="198"/>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numCache>
            </c:numRef>
          </c:cat>
          <c:val>
            <c:numRef>
              <c:f>'Finansiel cykel (UOC)'!$C$7:$C$204</c:f>
              <c:numCache>
                <c:formatCode>0.00</c:formatCode>
                <c:ptCount val="198"/>
                <c:pt idx="0">
                  <c:v>-7.3324211413138465E-3</c:v>
                </c:pt>
                <c:pt idx="1">
                  <c:v>1.4292534863837398E-2</c:v>
                </c:pt>
                <c:pt idx="2">
                  <c:v>0.1580760179667966</c:v>
                </c:pt>
                <c:pt idx="3">
                  <c:v>0.34369539142839134</c:v>
                </c:pt>
                <c:pt idx="4">
                  <c:v>0.59931823499816295</c:v>
                </c:pt>
                <c:pt idx="5">
                  <c:v>0.47702412723532028</c:v>
                </c:pt>
                <c:pt idx="6">
                  <c:v>0.57533424382028819</c:v>
                </c:pt>
                <c:pt idx="7">
                  <c:v>0.67161245759347943</c:v>
                </c:pt>
                <c:pt idx="8">
                  <c:v>0.70568944542718237</c:v>
                </c:pt>
                <c:pt idx="9">
                  <c:v>0.93864845675349406</c:v>
                </c:pt>
                <c:pt idx="10">
                  <c:v>0.70459052447852877</c:v>
                </c:pt>
                <c:pt idx="11">
                  <c:v>0.53845182183015683</c:v>
                </c:pt>
                <c:pt idx="12">
                  <c:v>3.9504426004484526E-2</c:v>
                </c:pt>
                <c:pt idx="13">
                  <c:v>-0.12906082041544525</c:v>
                </c:pt>
                <c:pt idx="14">
                  <c:v>-6.450102140573219E-2</c:v>
                </c:pt>
                <c:pt idx="15">
                  <c:v>0.21822897488056991</c:v>
                </c:pt>
                <c:pt idx="16">
                  <c:v>0.28301838712269944</c:v>
                </c:pt>
                <c:pt idx="17">
                  <c:v>0.46379045107819383</c:v>
                </c:pt>
                <c:pt idx="18">
                  <c:v>0.33729795271862445</c:v>
                </c:pt>
                <c:pt idx="19">
                  <c:v>0.27537267215482836</c:v>
                </c:pt>
                <c:pt idx="20">
                  <c:v>0.20699201322590496</c:v>
                </c:pt>
                <c:pt idx="21">
                  <c:v>0.31682782135280979</c:v>
                </c:pt>
                <c:pt idx="22">
                  <c:v>0.29700433287626316</c:v>
                </c:pt>
                <c:pt idx="23">
                  <c:v>0.3113183909334501</c:v>
                </c:pt>
                <c:pt idx="24">
                  <c:v>0.48539532909795385</c:v>
                </c:pt>
                <c:pt idx="25">
                  <c:v>0.55718154826037025</c:v>
                </c:pt>
                <c:pt idx="26">
                  <c:v>0.71615657393511811</c:v>
                </c:pt>
                <c:pt idx="27">
                  <c:v>0.84888001153397241</c:v>
                </c:pt>
                <c:pt idx="28">
                  <c:v>0.94895242239981537</c:v>
                </c:pt>
                <c:pt idx="29">
                  <c:v>1.0115113804586215</c:v>
                </c:pt>
                <c:pt idx="30">
                  <c:v>0.98310895728358128</c:v>
                </c:pt>
                <c:pt idx="31">
                  <c:v>1.0485983430992112</c:v>
                </c:pt>
                <c:pt idx="32">
                  <c:v>1.2532888015215629</c:v>
                </c:pt>
                <c:pt idx="33">
                  <c:v>1.2082396720366035</c:v>
                </c:pt>
                <c:pt idx="34">
                  <c:v>0.92172570947914279</c:v>
                </c:pt>
                <c:pt idx="35">
                  <c:v>0.66167222654646318</c:v>
                </c:pt>
                <c:pt idx="36">
                  <c:v>0.20873676717085587</c:v>
                </c:pt>
                <c:pt idx="37">
                  <c:v>0.32179730817659991</c:v>
                </c:pt>
                <c:pt idx="38">
                  <c:v>9.9345327783244827E-2</c:v>
                </c:pt>
                <c:pt idx="39">
                  <c:v>-0.16212612861189524</c:v>
                </c:pt>
                <c:pt idx="40">
                  <c:v>-0.77785794462288604</c:v>
                </c:pt>
                <c:pt idx="41">
                  <c:v>-1.162677677251611</c:v>
                </c:pt>
                <c:pt idx="42">
                  <c:v>-1.2319372538997164</c:v>
                </c:pt>
                <c:pt idx="43">
                  <c:v>-1.4861175759550111</c:v>
                </c:pt>
                <c:pt idx="44">
                  <c:v>-1.6765179870535483</c:v>
                </c:pt>
                <c:pt idx="45">
                  <c:v>-1.9440901057363498</c:v>
                </c:pt>
                <c:pt idx="46">
                  <c:v>-1.8688902653706725</c:v>
                </c:pt>
                <c:pt idx="47">
                  <c:v>-1.4705349992422556</c:v>
                </c:pt>
                <c:pt idx="48">
                  <c:v>-0.69215226681367803</c:v>
                </c:pt>
                <c:pt idx="49">
                  <c:v>-0.64727416209218069</c:v>
                </c:pt>
                <c:pt idx="50">
                  <c:v>-0.52818481623344937</c:v>
                </c:pt>
                <c:pt idx="51">
                  <c:v>-0.32835453390072034</c:v>
                </c:pt>
                <c:pt idx="52">
                  <c:v>-0.25522397121130425</c:v>
                </c:pt>
                <c:pt idx="53">
                  <c:v>-0.24542453473498863</c:v>
                </c:pt>
                <c:pt idx="54">
                  <c:v>4.3187120460922164E-2</c:v>
                </c:pt>
                <c:pt idx="55">
                  <c:v>0.19081162107189839</c:v>
                </c:pt>
                <c:pt idx="56">
                  <c:v>0.47351080800812179</c:v>
                </c:pt>
                <c:pt idx="57">
                  <c:v>0.82715979792265615</c:v>
                </c:pt>
                <c:pt idx="58">
                  <c:v>1.0695966064913334</c:v>
                </c:pt>
                <c:pt idx="59">
                  <c:v>1.41595807493533</c:v>
                </c:pt>
                <c:pt idx="60">
                  <c:v>1.3493792523054309</c:v>
                </c:pt>
                <c:pt idx="61">
                  <c:v>1.1337582142835776</c:v>
                </c:pt>
                <c:pt idx="62">
                  <c:v>1.2267573264166667</c:v>
                </c:pt>
                <c:pt idx="63">
                  <c:v>0.56140880719559205</c:v>
                </c:pt>
                <c:pt idx="64">
                  <c:v>0.3603733465291814</c:v>
                </c:pt>
                <c:pt idx="65">
                  <c:v>0.24974674430186999</c:v>
                </c:pt>
                <c:pt idx="66">
                  <c:v>2.2259820893323616E-2</c:v>
                </c:pt>
                <c:pt idx="67">
                  <c:v>0.1470198976929861</c:v>
                </c:pt>
                <c:pt idx="68">
                  <c:v>-1.3362600366563596E-2</c:v>
                </c:pt>
                <c:pt idx="69">
                  <c:v>1.0772531266794842E-3</c:v>
                </c:pt>
                <c:pt idx="70">
                  <c:v>-2.0155082208051987E-2</c:v>
                </c:pt>
                <c:pt idx="71">
                  <c:v>-0.16717848714874015</c:v>
                </c:pt>
                <c:pt idx="72">
                  <c:v>-0.34670597986813101</c:v>
                </c:pt>
                <c:pt idx="73">
                  <c:v>-0.60045203068546227</c:v>
                </c:pt>
                <c:pt idx="74">
                  <c:v>-0.78100827439363629</c:v>
                </c:pt>
                <c:pt idx="75">
                  <c:v>-1.174506395902376</c:v>
                </c:pt>
                <c:pt idx="76">
                  <c:v>-1.1693851589177033</c:v>
                </c:pt>
                <c:pt idx="77">
                  <c:v>-1.4210311462805807</c:v>
                </c:pt>
                <c:pt idx="78">
                  <c:v>-1.5710170720888281</c:v>
                </c:pt>
                <c:pt idx="79">
                  <c:v>-1.5703356039473344</c:v>
                </c:pt>
                <c:pt idx="80">
                  <c:v>-1.5336180307362028</c:v>
                </c:pt>
                <c:pt idx="81">
                  <c:v>-1.5293394870676698</c:v>
                </c:pt>
                <c:pt idx="82">
                  <c:v>-1.5034303473887916</c:v>
                </c:pt>
                <c:pt idx="83">
                  <c:v>-1.7140408092485959</c:v>
                </c:pt>
                <c:pt idx="84">
                  <c:v>-1.8158465579108822</c:v>
                </c:pt>
                <c:pt idx="85">
                  <c:v>-1.8581017668695352</c:v>
                </c:pt>
                <c:pt idx="86">
                  <c:v>-2.1857881296488504</c:v>
                </c:pt>
                <c:pt idx="87">
                  <c:v>-2.3068718025334274</c:v>
                </c:pt>
                <c:pt idx="88">
                  <c:v>-2.4203211069589017</c:v>
                </c:pt>
                <c:pt idx="89">
                  <c:v>-2.0938161854278987</c:v>
                </c:pt>
                <c:pt idx="90">
                  <c:v>-1.7470436276642065</c:v>
                </c:pt>
                <c:pt idx="91">
                  <c:v>-1.4154081292090814</c:v>
                </c:pt>
                <c:pt idx="92">
                  <c:v>-1.4610322852609059</c:v>
                </c:pt>
                <c:pt idx="93">
                  <c:v>-1.5729234208167089</c:v>
                </c:pt>
                <c:pt idx="94">
                  <c:v>-1.5814074051795124</c:v>
                </c:pt>
                <c:pt idx="95">
                  <c:v>-1.4608618279457259</c:v>
                </c:pt>
                <c:pt idx="96">
                  <c:v>-1.2744464866522598</c:v>
                </c:pt>
                <c:pt idx="97">
                  <c:v>-1.0834077130571587</c:v>
                </c:pt>
                <c:pt idx="98">
                  <c:v>-0.98244829267098377</c:v>
                </c:pt>
                <c:pt idx="99">
                  <c:v>-0.95867347110709145</c:v>
                </c:pt>
                <c:pt idx="100">
                  <c:v>-0.82841234643543527</c:v>
                </c:pt>
                <c:pt idx="101">
                  <c:v>-0.70919632406196287</c:v>
                </c:pt>
                <c:pt idx="102">
                  <c:v>-0.46710890791167914</c:v>
                </c:pt>
                <c:pt idx="103">
                  <c:v>-0.35958769547182573</c:v>
                </c:pt>
                <c:pt idx="104">
                  <c:v>-0.21092228581860645</c:v>
                </c:pt>
                <c:pt idx="105">
                  <c:v>-0.14946144013182308</c:v>
                </c:pt>
                <c:pt idx="106">
                  <c:v>-0.19501339281423202</c:v>
                </c:pt>
                <c:pt idx="107">
                  <c:v>-3.1346070995746558E-2</c:v>
                </c:pt>
                <c:pt idx="108">
                  <c:v>0.17492220759414809</c:v>
                </c:pt>
                <c:pt idx="109">
                  <c:v>0.18368642967365881</c:v>
                </c:pt>
                <c:pt idx="110">
                  <c:v>0.27935257982245248</c:v>
                </c:pt>
                <c:pt idx="111">
                  <c:v>0.34551730120528695</c:v>
                </c:pt>
                <c:pt idx="112">
                  <c:v>0.3422492133396472</c:v>
                </c:pt>
                <c:pt idx="113">
                  <c:v>0.34435396803830709</c:v>
                </c:pt>
                <c:pt idx="114">
                  <c:v>0.31652888492400899</c:v>
                </c:pt>
                <c:pt idx="115">
                  <c:v>0.31400459571403733</c:v>
                </c:pt>
                <c:pt idx="116">
                  <c:v>0.3837153866534242</c:v>
                </c:pt>
                <c:pt idx="117">
                  <c:v>0.44250542351284899</c:v>
                </c:pt>
                <c:pt idx="118">
                  <c:v>0.43208290077088163</c:v>
                </c:pt>
                <c:pt idx="119">
                  <c:v>0.49470245783084738</c:v>
                </c:pt>
                <c:pt idx="120">
                  <c:v>0.43109009888865263</c:v>
                </c:pt>
                <c:pt idx="121">
                  <c:v>0.43539397169295024</c:v>
                </c:pt>
                <c:pt idx="122">
                  <c:v>0.34991998005504726</c:v>
                </c:pt>
                <c:pt idx="123">
                  <c:v>0.34562572542826692</c:v>
                </c:pt>
                <c:pt idx="124">
                  <c:v>0.3546578340601671</c:v>
                </c:pt>
                <c:pt idx="125">
                  <c:v>0.28765199744873421</c:v>
                </c:pt>
                <c:pt idx="126">
                  <c:v>0.30750997990522172</c:v>
                </c:pt>
                <c:pt idx="127">
                  <c:v>0.25042613433676392</c:v>
                </c:pt>
                <c:pt idx="128">
                  <c:v>0.25004852327512866</c:v>
                </c:pt>
                <c:pt idx="129">
                  <c:v>0.23680442809940416</c:v>
                </c:pt>
                <c:pt idx="130">
                  <c:v>0.29798592480120178</c:v>
                </c:pt>
                <c:pt idx="131">
                  <c:v>0.35520243154768433</c:v>
                </c:pt>
                <c:pt idx="132">
                  <c:v>0.51138599319875377</c:v>
                </c:pt>
                <c:pt idx="133">
                  <c:v>0.61716527010042987</c:v>
                </c:pt>
                <c:pt idx="134">
                  <c:v>0.76643364259107505</c:v>
                </c:pt>
                <c:pt idx="135">
                  <c:v>0.91283723402645045</c:v>
                </c:pt>
                <c:pt idx="136">
                  <c:v>1.1970460052315062</c:v>
                </c:pt>
                <c:pt idx="137">
                  <c:v>1.4984087316001393</c:v>
                </c:pt>
                <c:pt idx="138">
                  <c:v>1.9202266125433198</c:v>
                </c:pt>
                <c:pt idx="139">
                  <c:v>2.2533129595309802</c:v>
                </c:pt>
                <c:pt idx="140">
                  <c:v>2.5481406504427433</c:v>
                </c:pt>
                <c:pt idx="141">
                  <c:v>2.6360679462617109</c:v>
                </c:pt>
                <c:pt idx="142">
                  <c:v>2.7202524580796568</c:v>
                </c:pt>
                <c:pt idx="143">
                  <c:v>2.6581533565087843</c:v>
                </c:pt>
                <c:pt idx="144">
                  <c:v>2.5558481958479469</c:v>
                </c:pt>
                <c:pt idx="145">
                  <c:v>2.5008191529519621</c:v>
                </c:pt>
                <c:pt idx="146">
                  <c:v>2.3301589554603255</c:v>
                </c:pt>
                <c:pt idx="147">
                  <c:v>2.12923776421921</c:v>
                </c:pt>
                <c:pt idx="148">
                  <c:v>1.9537988642470894</c:v>
                </c:pt>
                <c:pt idx="149">
                  <c:v>1.5532599617590619</c:v>
                </c:pt>
                <c:pt idx="150">
                  <c:v>1.0191016458825444</c:v>
                </c:pt>
                <c:pt idx="151">
                  <c:v>0.62286653046253693</c:v>
                </c:pt>
                <c:pt idx="152">
                  <c:v>0.48746820912853972</c:v>
                </c:pt>
                <c:pt idx="153">
                  <c:v>0.42394430083916873</c:v>
                </c:pt>
                <c:pt idx="154">
                  <c:v>0.41168609539457252</c:v>
                </c:pt>
                <c:pt idx="155">
                  <c:v>0.32495113595867664</c:v>
                </c:pt>
                <c:pt idx="156">
                  <c:v>0.28199052333758234</c:v>
                </c:pt>
                <c:pt idx="157">
                  <c:v>0.27027463206049313</c:v>
                </c:pt>
                <c:pt idx="158">
                  <c:v>0.25182297951618243</c:v>
                </c:pt>
                <c:pt idx="159">
                  <c:v>9.4623647581735429E-2</c:v>
                </c:pt>
                <c:pt idx="160">
                  <c:v>2.5919472453809076E-2</c:v>
                </c:pt>
                <c:pt idx="161">
                  <c:v>-0.23886967813020962</c:v>
                </c:pt>
                <c:pt idx="162">
                  <c:v>-0.45853593571821194</c:v>
                </c:pt>
                <c:pt idx="163">
                  <c:v>-0.59059545972854222</c:v>
                </c:pt>
                <c:pt idx="164">
                  <c:v>-0.78413975783604983</c:v>
                </c:pt>
                <c:pt idx="165">
                  <c:v>-0.79370631516078716</c:v>
                </c:pt>
                <c:pt idx="166">
                  <c:v>-0.75951441234340611</c:v>
                </c:pt>
                <c:pt idx="167">
                  <c:v>-0.72987711911562714</c:v>
                </c:pt>
                <c:pt idx="168">
                  <c:v>-0.74377579033333352</c:v>
                </c:pt>
                <c:pt idx="169">
                  <c:v>-0.77329073904988066</c:v>
                </c:pt>
                <c:pt idx="170">
                  <c:v>-0.75515298624674232</c:v>
                </c:pt>
                <c:pt idx="171">
                  <c:v>-0.77704731426341778</c:v>
                </c:pt>
                <c:pt idx="172">
                  <c:v>-0.74673837689262634</c:v>
                </c:pt>
                <c:pt idx="173">
                  <c:v>-0.67936094960219573</c:v>
                </c:pt>
                <c:pt idx="174">
                  <c:v>-0.71565954600898829</c:v>
                </c:pt>
                <c:pt idx="175">
                  <c:v>-0.54277414333371954</c:v>
                </c:pt>
                <c:pt idx="176">
                  <c:v>-0.44514367501910784</c:v>
                </c:pt>
                <c:pt idx="177">
                  <c:v>-0.44338103137406426</c:v>
                </c:pt>
                <c:pt idx="178">
                  <c:v>-0.3681399952575799</c:v>
                </c:pt>
                <c:pt idx="179">
                  <c:v>-0.36261803593754771</c:v>
                </c:pt>
                <c:pt idx="180">
                  <c:v>-0.35795270292189257</c:v>
                </c:pt>
                <c:pt idx="181">
                  <c:v>-0.25760991541827044</c:v>
                </c:pt>
                <c:pt idx="182">
                  <c:v>-0.30195594060014874</c:v>
                </c:pt>
                <c:pt idx="183">
                  <c:v>-0.31740232712928262</c:v>
                </c:pt>
                <c:pt idx="184">
                  <c:v>-0.28613684796592709</c:v>
                </c:pt>
                <c:pt idx="185">
                  <c:v>-0.20750056097519876</c:v>
                </c:pt>
                <c:pt idx="186">
                  <c:v>-0.1914857326031898</c:v>
                </c:pt>
                <c:pt idx="187">
                  <c:v>-7.5634361791936972E-2</c:v>
                </c:pt>
                <c:pt idx="188">
                  <c:v>-0.11945299184888004</c:v>
                </c:pt>
                <c:pt idx="189">
                  <c:v>-0.19744166159995763</c:v>
                </c:pt>
                <c:pt idx="190">
                  <c:v>-0.18791602173623839</c:v>
                </c:pt>
                <c:pt idx="191">
                  <c:v>-0.13143475957628514</c:v>
                </c:pt>
                <c:pt idx="192">
                  <c:v>-0.11837580047565482</c:v>
                </c:pt>
                <c:pt idx="193">
                  <c:v>-0.14073846673923895</c:v>
                </c:pt>
                <c:pt idx="194">
                  <c:v>-9.6299574758637929E-2</c:v>
                </c:pt>
                <c:pt idx="195">
                  <c:v>-0.27822613551931979</c:v>
                </c:pt>
                <c:pt idx="196">
                  <c:v>-0.28263645232163298</c:v>
                </c:pt>
                <c:pt idx="197">
                  <c:v>-3.6031875168317372E-2</c:v>
                </c:pt>
              </c:numCache>
            </c:numRef>
          </c:val>
          <c:smooth val="0"/>
        </c:ser>
        <c:ser>
          <c:idx val="2"/>
          <c:order val="2"/>
          <c:tx>
            <c:strRef>
              <c:f>'Finansiel cykel (UOC)'!$D$6</c:f>
              <c:strCache>
                <c:ptCount val="1"/>
                <c:pt idx="0">
                  <c:v>Kreditcykel</c:v>
                </c:pt>
              </c:strCache>
            </c:strRef>
          </c:tx>
          <c:marker>
            <c:symbol val="none"/>
          </c:marker>
          <c:cat>
            <c:numRef>
              <c:f>'Finansiel cykel (UOC)'!$A$7:$A$204</c:f>
              <c:numCache>
                <c:formatCode>m/d/yyyy</c:formatCode>
                <c:ptCount val="198"/>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numCache>
            </c:numRef>
          </c:cat>
          <c:val>
            <c:numRef>
              <c:f>'Finansiel cykel (UOC)'!$D$7:$D$204</c:f>
              <c:numCache>
                <c:formatCode>0.00</c:formatCode>
                <c:ptCount val="198"/>
                <c:pt idx="0">
                  <c:v>4.6377228407241206E-2</c:v>
                </c:pt>
                <c:pt idx="1">
                  <c:v>-2.3338203209503521E-2</c:v>
                </c:pt>
                <c:pt idx="2">
                  <c:v>-4.6450481617750526E-2</c:v>
                </c:pt>
                <c:pt idx="3">
                  <c:v>-1.6934342125889897E-2</c:v>
                </c:pt>
                <c:pt idx="4">
                  <c:v>0.1062886752652453</c:v>
                </c:pt>
                <c:pt idx="5">
                  <c:v>0.22709308610222453</c:v>
                </c:pt>
                <c:pt idx="6">
                  <c:v>0.42051045129253661</c:v>
                </c:pt>
                <c:pt idx="7">
                  <c:v>0.6170774831766439</c:v>
                </c:pt>
                <c:pt idx="8">
                  <c:v>0.76931174072799235</c:v>
                </c:pt>
                <c:pt idx="9">
                  <c:v>0.97907959075389583</c:v>
                </c:pt>
                <c:pt idx="10">
                  <c:v>1.0537716771014127</c:v>
                </c:pt>
                <c:pt idx="11">
                  <c:v>1.1212484614280802</c:v>
                </c:pt>
                <c:pt idx="12">
                  <c:v>1.0278888057633104</c:v>
                </c:pt>
                <c:pt idx="13">
                  <c:v>0.90226078316940894</c:v>
                </c:pt>
                <c:pt idx="14">
                  <c:v>0.75652957592756487</c:v>
                </c:pt>
                <c:pt idx="15">
                  <c:v>0.69245169195826406</c:v>
                </c:pt>
                <c:pt idx="16">
                  <c:v>0.6160829673827225</c:v>
                </c:pt>
                <c:pt idx="17">
                  <c:v>0.64272960037537641</c:v>
                </c:pt>
                <c:pt idx="18">
                  <c:v>0.68291703312836749</c:v>
                </c:pt>
                <c:pt idx="19">
                  <c:v>0.65444944984129949</c:v>
                </c:pt>
                <c:pt idx="20">
                  <c:v>0.65930593845511964</c:v>
                </c:pt>
                <c:pt idx="21">
                  <c:v>0.70494843471387247</c:v>
                </c:pt>
                <c:pt idx="22">
                  <c:v>0.69371812457662518</c:v>
                </c:pt>
                <c:pt idx="23">
                  <c:v>0.6809821734762197</c:v>
                </c:pt>
                <c:pt idx="24">
                  <c:v>0.59928461759813623</c:v>
                </c:pt>
                <c:pt idx="25">
                  <c:v>0.49890554224929495</c:v>
                </c:pt>
                <c:pt idx="26">
                  <c:v>0.41135859730166435</c:v>
                </c:pt>
                <c:pt idx="27">
                  <c:v>0.34999620579737351</c:v>
                </c:pt>
                <c:pt idx="28">
                  <c:v>0.33678164118147585</c:v>
                </c:pt>
                <c:pt idx="29">
                  <c:v>0.36278541178389007</c:v>
                </c:pt>
                <c:pt idx="30">
                  <c:v>0.40898182901862973</c:v>
                </c:pt>
                <c:pt idx="31">
                  <c:v>0.47362001344903554</c:v>
                </c:pt>
                <c:pt idx="32">
                  <c:v>0.55549968244288528</c:v>
                </c:pt>
                <c:pt idx="33">
                  <c:v>0.51113016572898962</c:v>
                </c:pt>
                <c:pt idx="34">
                  <c:v>0.38431214475306225</c:v>
                </c:pt>
                <c:pt idx="35">
                  <c:v>0.28854807279722272</c:v>
                </c:pt>
                <c:pt idx="36">
                  <c:v>0.10633027643917765</c:v>
                </c:pt>
                <c:pt idx="37">
                  <c:v>4.7528671133765493E-2</c:v>
                </c:pt>
                <c:pt idx="38">
                  <c:v>-0.10429708218991017</c:v>
                </c:pt>
                <c:pt idx="39">
                  <c:v>-0.25863311260313665</c:v>
                </c:pt>
                <c:pt idx="40">
                  <c:v>-0.49667372173549795</c:v>
                </c:pt>
                <c:pt idx="41">
                  <c:v>-0.72403577288888321</c:v>
                </c:pt>
                <c:pt idx="42">
                  <c:v>-0.90773201555678551</c:v>
                </c:pt>
                <c:pt idx="43">
                  <c:v>-1.0988899822854568</c:v>
                </c:pt>
                <c:pt idx="44">
                  <c:v>-1.2906578294938698</c:v>
                </c:pt>
                <c:pt idx="45">
                  <c:v>-1.5416978860395356</c:v>
                </c:pt>
                <c:pt idx="46">
                  <c:v>-1.7205947047786208</c:v>
                </c:pt>
                <c:pt idx="47">
                  <c:v>-1.8047839702041664</c:v>
                </c:pt>
                <c:pt idx="48">
                  <c:v>-1.7171730279710378</c:v>
                </c:pt>
                <c:pt idx="49">
                  <c:v>-1.7770629407269027</c:v>
                </c:pt>
                <c:pt idx="50">
                  <c:v>-1.7301159624294349</c:v>
                </c:pt>
                <c:pt idx="51">
                  <c:v>-1.6006469960615612</c:v>
                </c:pt>
                <c:pt idx="52">
                  <c:v>-1.4425513092377045</c:v>
                </c:pt>
                <c:pt idx="53">
                  <c:v>-1.3641279464032123</c:v>
                </c:pt>
                <c:pt idx="54">
                  <c:v>-1.2075327478923639</c:v>
                </c:pt>
                <c:pt idx="55">
                  <c:v>-1.0754749558884511</c:v>
                </c:pt>
                <c:pt idx="56">
                  <c:v>-0.84485462911226594</c:v>
                </c:pt>
                <c:pt idx="57">
                  <c:v>-0.5391208999311663</c:v>
                </c:pt>
                <c:pt idx="58">
                  <c:v>-3.019852319854701E-2</c:v>
                </c:pt>
                <c:pt idx="59">
                  <c:v>0.450035666858421</c:v>
                </c:pt>
                <c:pt idx="60">
                  <c:v>0.80266971825689182</c:v>
                </c:pt>
                <c:pt idx="61">
                  <c:v>1.0394850102792705</c:v>
                </c:pt>
                <c:pt idx="62">
                  <c:v>1.2755209669058896</c:v>
                </c:pt>
                <c:pt idx="63">
                  <c:v>1.2075458314570071</c:v>
                </c:pt>
                <c:pt idx="64">
                  <c:v>1.242581619710778</c:v>
                </c:pt>
                <c:pt idx="65">
                  <c:v>1.3016574429149497</c:v>
                </c:pt>
                <c:pt idx="66">
                  <c:v>1.3559839512211673</c:v>
                </c:pt>
                <c:pt idx="67">
                  <c:v>1.4285800497660208</c:v>
                </c:pt>
                <c:pt idx="68">
                  <c:v>1.3942577379754986</c:v>
                </c:pt>
                <c:pt idx="69">
                  <c:v>1.3728052185034927</c:v>
                </c:pt>
                <c:pt idx="70">
                  <c:v>1.4182028245060594</c:v>
                </c:pt>
                <c:pt idx="71">
                  <c:v>1.3423688609360904</c:v>
                </c:pt>
                <c:pt idx="72">
                  <c:v>1.2133470717295243</c:v>
                </c:pt>
                <c:pt idx="73">
                  <c:v>1.1085103144830473</c:v>
                </c:pt>
                <c:pt idx="74">
                  <c:v>1.1472118088935568</c:v>
                </c:pt>
                <c:pt idx="75">
                  <c:v>1.1010307556546013</c:v>
                </c:pt>
                <c:pt idx="76">
                  <c:v>1.1154200290721445</c:v>
                </c:pt>
                <c:pt idx="77">
                  <c:v>0.99589490526394875</c:v>
                </c:pt>
                <c:pt idx="78">
                  <c:v>0.91987555323122661</c:v>
                </c:pt>
                <c:pt idx="79">
                  <c:v>0.90958574725733177</c:v>
                </c:pt>
                <c:pt idx="80">
                  <c:v>0.88870389383374915</c:v>
                </c:pt>
                <c:pt idx="81">
                  <c:v>0.8065541488290825</c:v>
                </c:pt>
                <c:pt idx="82">
                  <c:v>0.70794254366387355</c:v>
                </c:pt>
                <c:pt idx="83">
                  <c:v>0.48851458016713023</c:v>
                </c:pt>
                <c:pt idx="84">
                  <c:v>0.24387399234457943</c:v>
                </c:pt>
                <c:pt idx="85">
                  <c:v>5.1477920701473126E-2</c:v>
                </c:pt>
                <c:pt idx="86">
                  <c:v>-0.25892821099382241</c:v>
                </c:pt>
                <c:pt idx="87">
                  <c:v>-0.49798876582470775</c:v>
                </c:pt>
                <c:pt idx="88">
                  <c:v>-0.73892472596592618</c:v>
                </c:pt>
                <c:pt idx="89">
                  <c:v>-0.89603283248275301</c:v>
                </c:pt>
                <c:pt idx="90">
                  <c:v>-1.0470632759596719</c:v>
                </c:pt>
                <c:pt idx="91">
                  <c:v>-1.1377757918120841</c:v>
                </c:pt>
                <c:pt idx="92">
                  <c:v>-1.3096967603330352</c:v>
                </c:pt>
                <c:pt idx="93">
                  <c:v>-1.5388250588409134</c:v>
                </c:pt>
                <c:pt idx="94">
                  <c:v>-1.7217551063940355</c:v>
                </c:pt>
                <c:pt idx="95">
                  <c:v>-1.8329049717608628</c:v>
                </c:pt>
                <c:pt idx="96">
                  <c:v>-1.9039105297960452</c:v>
                </c:pt>
                <c:pt idx="97">
                  <c:v>-1.9170146029455786</c:v>
                </c:pt>
                <c:pt idx="98">
                  <c:v>-1.894760953427173</c:v>
                </c:pt>
                <c:pt idx="99">
                  <c:v>-1.9021054554888503</c:v>
                </c:pt>
                <c:pt idx="100">
                  <c:v>-1.9112900631741521</c:v>
                </c:pt>
                <c:pt idx="101">
                  <c:v>-1.9508763253280819</c:v>
                </c:pt>
                <c:pt idx="102">
                  <c:v>-1.9555125819303785</c:v>
                </c:pt>
                <c:pt idx="103">
                  <c:v>-1.9272056685810004</c:v>
                </c:pt>
                <c:pt idx="104">
                  <c:v>-1.8525550565126696</c:v>
                </c:pt>
                <c:pt idx="105">
                  <c:v>-1.8034560808081972</c:v>
                </c:pt>
                <c:pt idx="106">
                  <c:v>-1.7663921403284826</c:v>
                </c:pt>
                <c:pt idx="107">
                  <c:v>-1.593639113909525</c:v>
                </c:pt>
                <c:pt idx="108">
                  <c:v>-1.4403009187459859</c:v>
                </c:pt>
                <c:pt idx="109">
                  <c:v>-1.3219453330117474</c:v>
                </c:pt>
                <c:pt idx="110">
                  <c:v>-1.2169377202032674</c:v>
                </c:pt>
                <c:pt idx="111">
                  <c:v>-1.0914367326276408</c:v>
                </c:pt>
                <c:pt idx="112">
                  <c:v>-1.0529020223394909</c:v>
                </c:pt>
                <c:pt idx="113">
                  <c:v>-1.0636576642794959</c:v>
                </c:pt>
                <c:pt idx="114">
                  <c:v>-0.9811095788645795</c:v>
                </c:pt>
                <c:pt idx="115">
                  <c:v>-0.81802566213250671</c:v>
                </c:pt>
                <c:pt idx="116">
                  <c:v>-0.73149485932509895</c:v>
                </c:pt>
                <c:pt idx="117">
                  <c:v>-0.62979646787879351</c:v>
                </c:pt>
                <c:pt idx="118">
                  <c:v>-0.6219481557469061</c:v>
                </c:pt>
                <c:pt idx="119">
                  <c:v>-0.6033630814382579</c:v>
                </c:pt>
                <c:pt idx="120">
                  <c:v>-0.5509344620014428</c:v>
                </c:pt>
                <c:pt idx="121">
                  <c:v>-0.46216203837569131</c:v>
                </c:pt>
                <c:pt idx="122">
                  <c:v>-0.43998290304851045</c:v>
                </c:pt>
                <c:pt idx="123">
                  <c:v>-0.50946534420870659</c:v>
                </c:pt>
                <c:pt idx="124">
                  <c:v>-0.60351612127037779</c:v>
                </c:pt>
                <c:pt idx="125">
                  <c:v>-0.673053119862147</c:v>
                </c:pt>
                <c:pt idx="126">
                  <c:v>-0.71756517535404829</c:v>
                </c:pt>
                <c:pt idx="127">
                  <c:v>-0.67361693434208347</c:v>
                </c:pt>
                <c:pt idx="128">
                  <c:v>-0.67096106043181658</c:v>
                </c:pt>
                <c:pt idx="129">
                  <c:v>-0.70484279185297982</c:v>
                </c:pt>
                <c:pt idx="130">
                  <c:v>-0.71751281930464539</c:v>
                </c:pt>
                <c:pt idx="131">
                  <c:v>-0.65599156472386488</c:v>
                </c:pt>
                <c:pt idx="132">
                  <c:v>-0.5705252675586393</c:v>
                </c:pt>
                <c:pt idx="133">
                  <c:v>-0.5055323832775025</c:v>
                </c:pt>
                <c:pt idx="134">
                  <c:v>-0.39996424119575441</c:v>
                </c:pt>
                <c:pt idx="135">
                  <c:v>-0.24874000307473992</c:v>
                </c:pt>
                <c:pt idx="136">
                  <c:v>-3.1478129148853194E-2</c:v>
                </c:pt>
                <c:pt idx="137">
                  <c:v>0.15704410089639848</c:v>
                </c:pt>
                <c:pt idx="138">
                  <c:v>0.42629740179899017</c:v>
                </c:pt>
                <c:pt idx="139">
                  <c:v>0.73986989744690057</c:v>
                </c:pt>
                <c:pt idx="140">
                  <c:v>1.0960005568779745</c:v>
                </c:pt>
                <c:pt idx="141">
                  <c:v>1.3589818269401197</c:v>
                </c:pt>
                <c:pt idx="142">
                  <c:v>1.575876800490956</c:v>
                </c:pt>
                <c:pt idx="143">
                  <c:v>1.6194696057524365</c:v>
                </c:pt>
                <c:pt idx="144">
                  <c:v>1.6208197084120464</c:v>
                </c:pt>
                <c:pt idx="145">
                  <c:v>1.6777389304846573</c:v>
                </c:pt>
                <c:pt idx="146">
                  <c:v>1.7391616240808196</c:v>
                </c:pt>
                <c:pt idx="147">
                  <c:v>1.7492718133155056</c:v>
                </c:pt>
                <c:pt idx="148">
                  <c:v>1.7318148909030531</c:v>
                </c:pt>
                <c:pt idx="149">
                  <c:v>1.656588831580813</c:v>
                </c:pt>
                <c:pt idx="150">
                  <c:v>1.5986487465802788</c:v>
                </c:pt>
                <c:pt idx="151">
                  <c:v>1.6081409569940441</c:v>
                </c:pt>
                <c:pt idx="152">
                  <c:v>1.5628080889547982</c:v>
                </c:pt>
                <c:pt idx="153">
                  <c:v>1.478374351818041</c:v>
                </c:pt>
                <c:pt idx="154">
                  <c:v>1.3612512333957532</c:v>
                </c:pt>
                <c:pt idx="155">
                  <c:v>1.2041793353231665</c:v>
                </c:pt>
                <c:pt idx="156">
                  <c:v>1.0248756070631526</c:v>
                </c:pt>
                <c:pt idx="157">
                  <c:v>0.86189134633724096</c:v>
                </c:pt>
                <c:pt idx="158">
                  <c:v>0.71082095001968704</c:v>
                </c:pt>
                <c:pt idx="159">
                  <c:v>0.64477546760194049</c:v>
                </c:pt>
                <c:pt idx="160">
                  <c:v>0.70768471859717408</c:v>
                </c:pt>
                <c:pt idx="161">
                  <c:v>0.74784116812502754</c:v>
                </c:pt>
                <c:pt idx="162">
                  <c:v>0.75448542575343591</c:v>
                </c:pt>
                <c:pt idx="163">
                  <c:v>0.70161863641025202</c:v>
                </c:pt>
                <c:pt idx="164">
                  <c:v>0.57690759200993802</c:v>
                </c:pt>
                <c:pt idx="165">
                  <c:v>0.47919796306924417</c:v>
                </c:pt>
                <c:pt idx="166">
                  <c:v>0.43279683269400093</c:v>
                </c:pt>
                <c:pt idx="167">
                  <c:v>0.35250678446520645</c:v>
                </c:pt>
                <c:pt idx="168">
                  <c:v>0.21598072704095866</c:v>
                </c:pt>
                <c:pt idx="169">
                  <c:v>4.4721036253005185E-2</c:v>
                </c:pt>
                <c:pt idx="170">
                  <c:v>-0.1490066096096832</c:v>
                </c:pt>
                <c:pt idx="171">
                  <c:v>-0.27061191953042685</c:v>
                </c:pt>
                <c:pt idx="172">
                  <c:v>-0.31844303192484857</c:v>
                </c:pt>
                <c:pt idx="173">
                  <c:v>-0.24981481019317656</c:v>
                </c:pt>
                <c:pt idx="174">
                  <c:v>-0.2617850017745143</c:v>
                </c:pt>
                <c:pt idx="175">
                  <c:v>-0.23632360380074255</c:v>
                </c:pt>
                <c:pt idx="176">
                  <c:v>-0.23407731980525354</c:v>
                </c:pt>
                <c:pt idx="177">
                  <c:v>-0.22525018671277086</c:v>
                </c:pt>
                <c:pt idx="178">
                  <c:v>-0.22024150381944105</c:v>
                </c:pt>
                <c:pt idx="179">
                  <c:v>-0.20610561452486487</c:v>
                </c:pt>
                <c:pt idx="180">
                  <c:v>-0.15039976817844883</c:v>
                </c:pt>
                <c:pt idx="181">
                  <c:v>-0.10115935022715072</c:v>
                </c:pt>
                <c:pt idx="182">
                  <c:v>-0.18041244436527337</c:v>
                </c:pt>
                <c:pt idx="183">
                  <c:v>-0.26081688130198905</c:v>
                </c:pt>
                <c:pt idx="184">
                  <c:v>-0.28845522309226956</c:v>
                </c:pt>
                <c:pt idx="185">
                  <c:v>-0.27123987316036235</c:v>
                </c:pt>
                <c:pt idx="186">
                  <c:v>-0.2542833226913096</c:v>
                </c:pt>
                <c:pt idx="187">
                  <c:v>-0.21995513360679173</c:v>
                </c:pt>
                <c:pt idx="188">
                  <c:v>-0.21492180188284388</c:v>
                </c:pt>
                <c:pt idx="189">
                  <c:v>-0.2005835903820497</c:v>
                </c:pt>
                <c:pt idx="190">
                  <c:v>-0.11104428915423194</c:v>
                </c:pt>
                <c:pt idx="191">
                  <c:v>4.8843943245798542E-2</c:v>
                </c:pt>
                <c:pt idx="192">
                  <c:v>0.17975461310397797</c:v>
                </c:pt>
                <c:pt idx="193">
                  <c:v>0.22396824530621015</c:v>
                </c:pt>
                <c:pt idx="194">
                  <c:v>0.19689055978532974</c:v>
                </c:pt>
                <c:pt idx="195">
                  <c:v>0.17817182145185054</c:v>
                </c:pt>
                <c:pt idx="196">
                  <c:v>0.12743306291909828</c:v>
                </c:pt>
                <c:pt idx="197">
                  <c:v>0.16265773912951043</c:v>
                </c:pt>
              </c:numCache>
            </c:numRef>
          </c:val>
          <c:smooth val="0"/>
        </c:ser>
        <c:dLbls>
          <c:showLegendKey val="0"/>
          <c:showVal val="0"/>
          <c:showCatName val="0"/>
          <c:showSerName val="0"/>
          <c:showPercent val="0"/>
          <c:showBubbleSize val="0"/>
        </c:dLbls>
        <c:marker val="1"/>
        <c:smooth val="0"/>
        <c:axId val="308128384"/>
        <c:axId val="308130176"/>
      </c:lineChart>
      <c:dateAx>
        <c:axId val="308128384"/>
        <c:scaling>
          <c:orientation val="minMax"/>
          <c:min val="29221"/>
        </c:scaling>
        <c:delete val="0"/>
        <c:axPos val="b"/>
        <c:numFmt formatCode="yyyy" sourceLinked="0"/>
        <c:majorTickMark val="out"/>
        <c:minorTickMark val="out"/>
        <c:tickLblPos val="nextTo"/>
        <c:crossAx val="308130176"/>
        <c:crossesAt val="-50"/>
        <c:auto val="1"/>
        <c:lblOffset val="100"/>
        <c:baseTimeUnit val="months"/>
        <c:majorUnit val="36"/>
        <c:majorTimeUnit val="months"/>
        <c:minorUnit val="12"/>
        <c:minorTimeUnit val="months"/>
      </c:dateAx>
      <c:valAx>
        <c:axId val="30813017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308128384"/>
        <c:crosses val="autoZero"/>
        <c:crossBetween val="between"/>
      </c:valAx>
    </c:plotArea>
    <c:legend>
      <c:legendPos val="r"/>
      <c:layout>
        <c:manualLayout>
          <c:xMode val="edge"/>
          <c:yMode val="edge"/>
          <c:x val="8.0734663935509471E-4"/>
          <c:y val="0.93474353682012623"/>
          <c:w val="0.45559736067474327"/>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'Finansiel cykel (BP)'!$B$6</c:f>
              <c:strCache>
                <c:ptCount val="1"/>
                <c:pt idx="0">
                  <c:v>Finansiel Cykel</c:v>
                </c:pt>
              </c:strCache>
            </c:strRef>
          </c:tx>
          <c:marker>
            <c:symbol val="none"/>
          </c:marker>
          <c:cat>
            <c:numRef>
              <c:f>'Finansiel cykel (BP)'!$A$7:$A$204</c:f>
              <c:numCache>
                <c:formatCode>m/d/yyyy</c:formatCode>
                <c:ptCount val="198"/>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numCache>
            </c:numRef>
          </c:cat>
          <c:val>
            <c:numRef>
              <c:f>'Finansiel cykel (BP)'!$B$7:$B$204</c:f>
              <c:numCache>
                <c:formatCode>0.000</c:formatCode>
                <c:ptCount val="198"/>
                <c:pt idx="0">
                  <c:v>2.1320339585715727E-2</c:v>
                </c:pt>
                <c:pt idx="1">
                  <c:v>2.7684684014297301E-2</c:v>
                </c:pt>
                <c:pt idx="2">
                  <c:v>3.5579344265312278E-2</c:v>
                </c:pt>
                <c:pt idx="3">
                  <c:v>4.5730195724590111E-2</c:v>
                </c:pt>
                <c:pt idx="4">
                  <c:v>5.8849484999120114E-2</c:v>
                </c:pt>
                <c:pt idx="5">
                  <c:v>7.5602846775412444E-2</c:v>
                </c:pt>
                <c:pt idx="6">
                  <c:v>9.6575630852605399E-2</c:v>
                </c:pt>
                <c:pt idx="7">
                  <c:v>0.12223970887342175</c:v>
                </c:pt>
                <c:pt idx="8">
                  <c:v>0.15292197317555231</c:v>
                </c:pt>
                <c:pt idx="9">
                  <c:v>0.18877574373865874</c:v>
                </c:pt>
                <c:pt idx="10">
                  <c:v>0.22975626179745823</c:v>
                </c:pt>
                <c:pt idx="11">
                  <c:v>0.27560137003256757</c:v>
                </c:pt>
                <c:pt idx="12">
                  <c:v>0.32581836040353901</c:v>
                </c:pt>
                <c:pt idx="13">
                  <c:v>0.37967781408162876</c:v>
                </c:pt>
                <c:pt idx="14">
                  <c:v>0.43621506733063636</c:v>
                </c:pt>
                <c:pt idx="15">
                  <c:v>0.49423971756751534</c:v>
                </c:pt>
                <c:pt idx="16">
                  <c:v>0.55235334131771252</c:v>
                </c:pt>
                <c:pt idx="17">
                  <c:v>0.60897533741511134</c:v>
                </c:pt>
                <c:pt idx="18">
                  <c:v>0.66237654237427357</c:v>
                </c:pt>
                <c:pt idx="19">
                  <c:v>0.71071999868213187</c:v>
                </c:pt>
                <c:pt idx="20">
                  <c:v>0.75210799937186235</c:v>
                </c:pt>
                <c:pt idx="21">
                  <c:v>0.78463429218757885</c:v>
                </c:pt>
                <c:pt idx="22">
                  <c:v>0.80644011217152478</c:v>
                </c:pt>
                <c:pt idx="23">
                  <c:v>0.81577253028589003</c:v>
                </c:pt>
                <c:pt idx="24">
                  <c:v>0.81104346457493592</c:v>
                </c:pt>
                <c:pt idx="25">
                  <c:v>0.79088760517031909</c:v>
                </c:pt>
                <c:pt idx="26">
                  <c:v>0.7542174596563167</c:v>
                </c:pt>
                <c:pt idx="27">
                  <c:v>0.70027373399961379</c:v>
                </c:pt>
                <c:pt idx="28">
                  <c:v>0.62866932788353447</c:v>
                </c:pt>
                <c:pt idx="29">
                  <c:v>0.53942534166388101</c:v>
                </c:pt>
                <c:pt idx="30">
                  <c:v>0.43299766337294632</c:v>
                </c:pt>
                <c:pt idx="31">
                  <c:v>0.31029292463562774</c:v>
                </c:pt>
                <c:pt idx="32">
                  <c:v>0.17267287880578591</c:v>
                </c:pt>
                <c:pt idx="33">
                  <c:v>2.1946556365062486E-2</c:v>
                </c:pt>
                <c:pt idx="34">
                  <c:v>-0.1396501163870289</c:v>
                </c:pt>
                <c:pt idx="35">
                  <c:v>-0.30948719822075854</c:v>
                </c:pt>
                <c:pt idx="36">
                  <c:v>-0.48458571507873494</c:v>
                </c:pt>
                <c:pt idx="37">
                  <c:v>-0.66167398420252499</c:v>
                </c:pt>
                <c:pt idx="38">
                  <c:v>-0.83725417145121395</c:v>
                </c:pt>
                <c:pt idx="39">
                  <c:v>-1.0076776452199949</c:v>
                </c:pt>
                <c:pt idx="40">
                  <c:v>-1.1692273947743237</c:v>
                </c:pt>
                <c:pt idx="41">
                  <c:v>-1.3182055269392698</c:v>
                </c:pt>
                <c:pt idx="42">
                  <c:v>-1.4510236514344266</c:v>
                </c:pt>
                <c:pt idx="43">
                  <c:v>-1.5642938189134958</c:v>
                </c:pt>
                <c:pt idx="44">
                  <c:v>-1.6549175925828465</c:v>
                </c:pt>
                <c:pt idx="45">
                  <c:v>-1.7201708180027857</c:v>
                </c:pt>
                <c:pt idx="46">
                  <c:v>-1.7577817082768519</c:v>
                </c:pt>
                <c:pt idx="47">
                  <c:v>-1.7659999832627915</c:v>
                </c:pt>
                <c:pt idx="48">
                  <c:v>-1.743654989613636</c:v>
                </c:pt>
                <c:pt idx="49">
                  <c:v>-1.6902009792909491</c:v>
                </c:pt>
                <c:pt idx="50">
                  <c:v>-1.6057480316796084</c:v>
                </c:pt>
                <c:pt idx="51">
                  <c:v>-1.4910774608008153</c:v>
                </c:pt>
                <c:pt idx="52">
                  <c:v>-1.3476409450330455</c:v>
                </c:pt>
                <c:pt idx="53">
                  <c:v>-1.1775430415619144</c:v>
                </c:pt>
                <c:pt idx="54">
                  <c:v>-0.98350718983792884</c:v>
                </c:pt>
                <c:pt idx="55">
                  <c:v>-0.76882575528957497</c:v>
                </c:pt>
                <c:pt idx="56">
                  <c:v>-0.53729510376386835</c:v>
                </c:pt>
                <c:pt idx="57">
                  <c:v>-0.29313711603980103</c:v>
                </c:pt>
                <c:pt idx="58">
                  <c:v>-4.0908938094489478E-2</c:v>
                </c:pt>
                <c:pt idx="59">
                  <c:v>0.21459689480260669</c:v>
                </c:pt>
                <c:pt idx="60">
                  <c:v>0.46845953390672823</c:v>
                </c:pt>
                <c:pt idx="61">
                  <c:v>0.71574144131660411</c:v>
                </c:pt>
                <c:pt idx="62">
                  <c:v>0.95160175637917188</c:v>
                </c:pt>
                <c:pt idx="63">
                  <c:v>1.1714085180644356</c:v>
                </c:pt>
                <c:pt idx="64">
                  <c:v>1.3708468558473044</c:v>
                </c:pt>
                <c:pt idx="65">
                  <c:v>1.5460203394657932</c:v>
                </c:pt>
                <c:pt idx="66">
                  <c:v>1.693542833495173</c:v>
                </c:pt>
                <c:pt idx="67">
                  <c:v>1.8106184323058894</c:v>
                </c:pt>
                <c:pt idx="68">
                  <c:v>1.895107348823911</c:v>
                </c:pt>
                <c:pt idx="69">
                  <c:v>1.9455759887582738</c:v>
                </c:pt>
                <c:pt idx="70">
                  <c:v>1.9613298509892743</c:v>
                </c:pt>
                <c:pt idx="71">
                  <c:v>1.9424283434992327</c:v>
                </c:pt>
                <c:pt idx="72">
                  <c:v>1.8896810802533279</c:v>
                </c:pt>
                <c:pt idx="73">
                  <c:v>1.8046257146341906</c:v>
                </c:pt>
                <c:pt idx="74">
                  <c:v>1.6894878557625974</c:v>
                </c:pt>
                <c:pt idx="75">
                  <c:v>1.5471240915895583</c:v>
                </c:pt>
                <c:pt idx="76">
                  <c:v>1.3809495936344529</c:v>
                </c:pt>
                <c:pt idx="77">
                  <c:v>1.1948521899925164</c:v>
                </c:pt>
                <c:pt idx="78">
                  <c:v>0.99309515415116856</c:v>
                </c:pt>
                <c:pt idx="79">
                  <c:v>0.78021125706038663</c:v>
                </c:pt>
                <c:pt idx="80">
                  <c:v>0.56089086033991054</c:v>
                </c:pt>
                <c:pt idx="81">
                  <c:v>0.3398669829798146</c:v>
                </c:pt>
                <c:pt idx="82">
                  <c:v>0.12180034805910678</c:v>
                </c:pt>
                <c:pt idx="83">
                  <c:v>-8.8832592192302329E-2</c:v>
                </c:pt>
                <c:pt idx="84">
                  <c:v>-0.28784574494956833</c:v>
                </c:pt>
                <c:pt idx="85">
                  <c:v>-0.47144084069124342</c:v>
                </c:pt>
                <c:pt idx="86">
                  <c:v>-0.63629377853769364</c:v>
                </c:pt>
                <c:pt idx="87">
                  <c:v>-0.77962767112965625</c:v>
                </c:pt>
                <c:pt idx="88">
                  <c:v>-0.89927077789353949</c:v>
                </c:pt>
                <c:pt idx="89">
                  <c:v>-0.99369793449104038</c:v>
                </c:pt>
                <c:pt idx="90">
                  <c:v>-1.0620545415332558</c:v>
                </c:pt>
                <c:pt idx="91">
                  <c:v>-1.1041626543772152</c:v>
                </c:pt>
                <c:pt idx="92">
                  <c:v>-1.1205092045274383</c:v>
                </c:pt>
                <c:pt idx="93">
                  <c:v>-1.1122168681097482</c:v>
                </c:pt>
                <c:pt idx="94">
                  <c:v>-1.0809985645163844</c:v>
                </c:pt>
                <c:pt idx="95">
                  <c:v>-1.029097005637766</c:v>
                </c:pt>
                <c:pt idx="96">
                  <c:v>-0.9592111110276873</c:v>
                </c:pt>
                <c:pt idx="97">
                  <c:v>-0.87441144609238131</c:v>
                </c:pt>
                <c:pt idx="98">
                  <c:v>-0.77804711972603569</c:v>
                </c:pt>
                <c:pt idx="99">
                  <c:v>-0.67364678734354388</c:v>
                </c:pt>
                <c:pt idx="100">
                  <c:v>-0.5648165396231456</c:v>
                </c:pt>
                <c:pt idx="101">
                  <c:v>-0.45513751328546326</c:v>
                </c:pt>
                <c:pt idx="102">
                  <c:v>-0.34806603696441846</c:v>
                </c:pt>
                <c:pt idx="103">
                  <c:v>-0.24683902399909191</c:v>
                </c:pt>
                <c:pt idx="104">
                  <c:v>-0.15438714832581307</c:v>
                </c:pt>
                <c:pt idx="105">
                  <c:v>-7.325809519873383E-2</c:v>
                </c:pt>
                <c:pt idx="106">
                  <c:v>-5.5518727378974786E-3</c:v>
                </c:pt>
                <c:pt idx="107">
                  <c:v>4.7130187497854026E-2</c:v>
                </c:pt>
                <c:pt idx="108">
                  <c:v>8.3721512000893172E-2</c:v>
                </c:pt>
                <c:pt idx="109">
                  <c:v>0.10371064905274757</c:v>
                </c:pt>
                <c:pt idx="110">
                  <c:v>0.10714556140653386</c:v>
                </c:pt>
                <c:pt idx="111">
                  <c:v>9.4621945777578265E-2</c:v>
                </c:pt>
                <c:pt idx="112">
                  <c:v>6.7256120071692876E-2</c:v>
                </c:pt>
                <c:pt idx="113">
                  <c:v>2.6643441867241185E-2</c:v>
                </c:pt>
                <c:pt idx="114">
                  <c:v>-2.519638787889969E-2</c:v>
                </c:pt>
                <c:pt idx="115">
                  <c:v>-8.5885434209484662E-2</c:v>
                </c:pt>
                <c:pt idx="116">
                  <c:v>-0.15276305319971217</c:v>
                </c:pt>
                <c:pt idx="117">
                  <c:v>-0.22296859912057698</c:v>
                </c:pt>
                <c:pt idx="118">
                  <c:v>-0.29352890961495248</c:v>
                </c:pt>
                <c:pt idx="119">
                  <c:v>-0.36144806359896892</c:v>
                </c:pt>
                <c:pt idx="120">
                  <c:v>-0.42379687674157412</c:v>
                </c:pt>
                <c:pt idx="121">
                  <c:v>-0.47779964066634228</c:v>
                </c:pt>
                <c:pt idx="122">
                  <c:v>-0.52091572227390848</c:v>
                </c:pt>
                <c:pt idx="123">
                  <c:v>-0.55091381468689726</c:v>
                </c:pt>
                <c:pt idx="124">
                  <c:v>-0.56593686537742127</c:v>
                </c:pt>
                <c:pt idx="125">
                  <c:v>-0.56455599256860201</c:v>
                </c:pt>
                <c:pt idx="126">
                  <c:v>-0.54581202917944971</c:v>
                </c:pt>
                <c:pt idx="127">
                  <c:v>-0.50924369451264584</c:v>
                </c:pt>
                <c:pt idx="128">
                  <c:v>-0.4549017769025917</c:v>
                </c:pt>
                <c:pt idx="129">
                  <c:v>-0.38334910453679111</c:v>
                </c:pt>
                <c:pt idx="130">
                  <c:v>-0.29564647540469535</c:v>
                </c:pt>
                <c:pt idx="131">
                  <c:v>-0.19332509978835066</c:v>
                </c:pt>
                <c:pt idx="132">
                  <c:v>-7.834646937933662E-2</c:v>
                </c:pt>
                <c:pt idx="133">
                  <c:v>4.6949103711052695E-2</c:v>
                </c:pt>
                <c:pt idx="134">
                  <c:v>0.17990374570945109</c:v>
                </c:pt>
                <c:pt idx="135">
                  <c:v>0.31761130372610574</c:v>
                </c:pt>
                <c:pt idx="136">
                  <c:v>0.4569926897328096</c:v>
                </c:pt>
                <c:pt idx="137">
                  <c:v>0.59487519271229838</c:v>
                </c:pt>
                <c:pt idx="138">
                  <c:v>0.72807359477962919</c:v>
                </c:pt>
                <c:pt idx="139">
                  <c:v>0.85347091684642307</c:v>
                </c:pt>
                <c:pt idx="140">
                  <c:v>0.96809666888734924</c:v>
                </c:pt>
                <c:pt idx="141">
                  <c:v>1.0692005864182845</c:v>
                </c:pt>
                <c:pt idx="142">
                  <c:v>1.1543199941890219</c:v>
                </c:pt>
                <c:pt idx="143">
                  <c:v>1.2213391447208597</c:v>
                </c:pt>
                <c:pt idx="144">
                  <c:v>1.2685391263596362</c:v>
                </c:pt>
                <c:pt idx="145">
                  <c:v>1.2946372151669185</c:v>
                </c:pt>
                <c:pt idx="146">
                  <c:v>1.2988148487043836</c:v>
                </c:pt>
                <c:pt idx="147">
                  <c:v>1.2807337185721059</c:v>
                </c:pt>
                <c:pt idx="148">
                  <c:v>1.2405398032380315</c:v>
                </c:pt>
                <c:pt idx="149">
                  <c:v>1.1788554841090284</c:v>
                </c:pt>
                <c:pt idx="150">
                  <c:v>1.0967601971419991</c:v>
                </c:pt>
                <c:pt idx="151">
                  <c:v>0.99576036134910462</c:v>
                </c:pt>
                <c:pt idx="152">
                  <c:v>0.87774958688681659</c:v>
                </c:pt>
                <c:pt idx="153">
                  <c:v>0.74496039259443492</c:v>
                </c:pt>
                <c:pt idx="154">
                  <c:v>0.59990885057266086</c:v>
                </c:pt>
                <c:pt idx="155">
                  <c:v>0.44533371964385138</c:v>
                </c:pt>
                <c:pt idx="156">
                  <c:v>0.28413172763569328</c:v>
                </c:pt>
                <c:pt idx="157">
                  <c:v>0.11929071308776204</c:v>
                </c:pt>
                <c:pt idx="158">
                  <c:v>-4.6177659714554647E-2</c:v>
                </c:pt>
                <c:pt idx="159">
                  <c:v>-0.20930394109855294</c:v>
                </c:pt>
                <c:pt idx="160">
                  <c:v>-0.36722410634930902</c:v>
                </c:pt>
                <c:pt idx="161">
                  <c:v>-0.51723847594761974</c:v>
                </c:pt>
                <c:pt idx="162">
                  <c:v>-0.65686504555283076</c:v>
                </c:pt>
                <c:pt idx="163">
                  <c:v>-0.78388611454399182</c:v>
                </c:pt>
                <c:pt idx="164">
                  <c:v>-0.8963873136613143</c:v>
                </c:pt>
                <c:pt idx="165">
                  <c:v>-0.99278836011617511</c:v>
                </c:pt>
                <c:pt idx="166">
                  <c:v>-1.0718651055743327</c:v>
                </c:pt>
                <c:pt idx="167">
                  <c:v>-1.1327626817694643</c:v>
                </c:pt>
                <c:pt idx="168">
                  <c:v>-1.1749997834721375</c:v>
                </c:pt>
                <c:pt idx="169">
                  <c:v>-1.1984643528025289</c:v>
                </c:pt>
                <c:pt idx="170">
                  <c:v>-1.2034011366672952</c:v>
                </c:pt>
                <c:pt idx="171">
                  <c:v>-1.1903917753546072</c:v>
                </c:pt>
                <c:pt idx="172">
                  <c:v>-1.1603282407887312</c:v>
                </c:pt>
                <c:pt idx="173">
                  <c:v>-1.1143805742970203</c:v>
                </c:pt>
                <c:pt idx="174">
                  <c:v>-1.0539599736180716</c:v>
                </c:pt>
                <c:pt idx="175">
                  <c:v>-0.98067834592929515</c:v>
                </c:pt>
                <c:pt idx="176">
                  <c:v>-0.8963054775473196</c:v>
                </c:pt>
                <c:pt idx="177">
                  <c:v>-0.8027249722777644</c:v>
                </c:pt>
                <c:pt idx="178">
                  <c:v>-0.70189008069878311</c:v>
                </c:pt>
                <c:pt idx="179">
                  <c:v>-0.59578048431711006</c:v>
                </c:pt>
                <c:pt idx="180">
                  <c:v>-0.48636101461970876</c:v>
                </c:pt>
                <c:pt idx="181">
                  <c:v>-0.37554318123597197</c:v>
                </c:pt>
                <c:pt idx="182">
                  <c:v>-0.26515025986430507</c:v>
                </c:pt>
                <c:pt idx="183">
                  <c:v>-0.15688655375207608</c:v>
                </c:pt>
                <c:pt idx="184">
                  <c:v>-5.2311296966847914E-2</c:v>
                </c:pt>
                <c:pt idx="185">
                  <c:v>4.7182481908381507E-2</c:v>
                </c:pt>
                <c:pt idx="186">
                  <c:v>0.14038396617055152</c:v>
                </c:pt>
                <c:pt idx="187">
                  <c:v>0.22627540243451949</c:v>
                </c:pt>
                <c:pt idx="188">
                  <c:v>0.30403790790563812</c:v>
                </c:pt>
                <c:pt idx="189">
                  <c:v>0.37305246811431803</c:v>
                </c:pt>
                <c:pt idx="190">
                  <c:v>0.43289646870793475</c:v>
                </c:pt>
                <c:pt idx="191">
                  <c:v>0.48333619675292172</c:v>
                </c:pt>
                <c:pt idx="192">
                  <c:v>0.52431582014650302</c:v>
                </c:pt>
                <c:pt idx="193">
                  <c:v>0.55594340724346347</c:v>
                </c:pt>
                <c:pt idx="194">
                  <c:v>0.57847458239150051</c:v>
                </c:pt>
                <c:pt idx="195">
                  <c:v>0.5922944270954158</c:v>
                </c:pt>
                <c:pt idx="196">
                  <c:v>0.59789823193489444</c:v>
                </c:pt>
                <c:pt idx="197">
                  <c:v>0.59587168260279744</c:v>
                </c:pt>
              </c:numCache>
            </c:numRef>
          </c:val>
          <c:smooth val="0"/>
        </c:ser>
        <c:ser>
          <c:idx val="1"/>
          <c:order val="1"/>
          <c:tx>
            <c:strRef>
              <c:f>'Finansiel cykel (BP)'!$C$6</c:f>
              <c:strCache>
                <c:ptCount val="1"/>
                <c:pt idx="0">
                  <c:v>Boligcykel</c:v>
                </c:pt>
              </c:strCache>
            </c:strRef>
          </c:tx>
          <c:marker>
            <c:symbol val="none"/>
          </c:marker>
          <c:cat>
            <c:numRef>
              <c:f>'Finansiel cykel (BP)'!$A$7:$A$204</c:f>
              <c:numCache>
                <c:formatCode>m/d/yyyy</c:formatCode>
                <c:ptCount val="198"/>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numCache>
            </c:numRef>
          </c:cat>
          <c:val>
            <c:numRef>
              <c:f>'Finansiel cykel (BP)'!$C$7:$C$204</c:f>
              <c:numCache>
                <c:formatCode>0.000</c:formatCode>
                <c:ptCount val="198"/>
                <c:pt idx="0">
                  <c:v>0.12022376569944022</c:v>
                </c:pt>
                <c:pt idx="1">
                  <c:v>8.3847823011418549E-2</c:v>
                </c:pt>
                <c:pt idx="2">
                  <c:v>4.7240996297013629E-2</c:v>
                </c:pt>
                <c:pt idx="3">
                  <c:v>1.1937394009430499E-2</c:v>
                </c:pt>
                <c:pt idx="4">
                  <c:v>-2.0509145776550275E-2</c:v>
                </c:pt>
                <c:pt idx="5">
                  <c:v>-4.8581854206393223E-2</c:v>
                </c:pt>
                <c:pt idx="6">
                  <c:v>-7.0859108618251523E-2</c:v>
                </c:pt>
                <c:pt idx="7">
                  <c:v>-8.6071811538646334E-2</c:v>
                </c:pt>
                <c:pt idx="8">
                  <c:v>-9.3158046494746238E-2</c:v>
                </c:pt>
                <c:pt idx="9">
                  <c:v>-9.1313003494004757E-2</c:v>
                </c:pt>
                <c:pt idx="10">
                  <c:v>-8.0032253608289486E-2</c:v>
                </c:pt>
                <c:pt idx="11">
                  <c:v>-5.9146606322285099E-2</c:v>
                </c:pt>
                <c:pt idx="12">
                  <c:v>-2.8847001984944162E-2</c:v>
                </c:pt>
                <c:pt idx="13">
                  <c:v>1.0301830574370239E-2</c:v>
                </c:pt>
                <c:pt idx="14">
                  <c:v>5.7359891959584602E-2</c:v>
                </c:pt>
                <c:pt idx="15">
                  <c:v>0.11102317500668098</c:v>
                </c:pt>
                <c:pt idx="16">
                  <c:v>0.16964783945544928</c:v>
                </c:pt>
                <c:pt idx="17">
                  <c:v>0.23128704446148193</c:v>
                </c:pt>
                <c:pt idx="18">
                  <c:v>0.29373975855149614</c:v>
                </c:pt>
                <c:pt idx="19">
                  <c:v>0.35461044873977471</c:v>
                </c:pt>
                <c:pt idx="20">
                  <c:v>0.41137815501602953</c:v>
                </c:pt>
                <c:pt idx="21">
                  <c:v>0.46147309680105775</c:v>
                </c:pt>
                <c:pt idx="22">
                  <c:v>0.50235864693349763</c:v>
                </c:pt>
                <c:pt idx="23">
                  <c:v>0.53161625772394316</c:v>
                </c:pt>
                <c:pt idx="24">
                  <c:v>0.5470307423516001</c:v>
                </c:pt>
                <c:pt idx="25">
                  <c:v>0.54667321113459755</c:v>
                </c:pt>
                <c:pt idx="26">
                  <c:v>0.52897894141305712</c:v>
                </c:pt>
                <c:pt idx="27">
                  <c:v>0.49281752484983593</c:v>
                </c:pt>
                <c:pt idx="28">
                  <c:v>0.43755278710009204</c:v>
                </c:pt>
                <c:pt idx="29">
                  <c:v>0.36309020950269005</c:v>
                </c:pt>
                <c:pt idx="30">
                  <c:v>0.26990989546215804</c:v>
                </c:pt>
                <c:pt idx="31">
                  <c:v>0.15908350766531287</c:v>
                </c:pt>
                <c:pt idx="32">
                  <c:v>3.2274045946585769E-2</c:v>
                </c:pt>
                <c:pt idx="33">
                  <c:v>-0.10828217291530268</c:v>
                </c:pt>
                <c:pt idx="34">
                  <c:v>-0.25981144710004656</c:v>
                </c:pt>
                <c:pt idx="35">
                  <c:v>-0.41905610381592528</c:v>
                </c:pt>
                <c:pt idx="36">
                  <c:v>-0.5823444212155604</c:v>
                </c:pt>
                <c:pt idx="37">
                  <c:v>-0.74567555425993814</c:v>
                </c:pt>
                <c:pt idx="38">
                  <c:v>-0.90481746299503363</c:v>
                </c:pt>
                <c:pt idx="39">
                  <c:v>-1.0554153920719989</c:v>
                </c:pt>
                <c:pt idx="40">
                  <c:v>-1.1931080636160265</c:v>
                </c:pt>
                <c:pt idx="41">
                  <c:v>-1.3136484349785595</c:v>
                </c:pt>
                <c:pt idx="42">
                  <c:v>-1.4130256496444429</c:v>
                </c:pt>
                <c:pt idx="43">
                  <c:v>-1.4875846822824339</c:v>
                </c:pt>
                <c:pt idx="44">
                  <c:v>-1.534140153506566</c:v>
                </c:pt>
                <c:pt idx="45">
                  <c:v>-1.5500808692203702</c:v>
                </c:pt>
                <c:pt idx="46">
                  <c:v>-1.5334618231540555</c:v>
                </c:pt>
                <c:pt idx="47">
                  <c:v>-1.4830806858874479</c:v>
                </c:pt>
                <c:pt idx="48">
                  <c:v>-1.3985361826521228</c:v>
                </c:pt>
                <c:pt idx="49">
                  <c:v>-1.2802662259176956</c:v>
                </c:pt>
                <c:pt idx="50">
                  <c:v>-1.1295642048517325</c:v>
                </c:pt>
                <c:pt idx="51">
                  <c:v>-0.94857242747317205</c:v>
                </c:pt>
                <c:pt idx="52">
                  <c:v>-0.74025234599533796</c:v>
                </c:pt>
                <c:pt idx="53">
                  <c:v>-0.50833185328696417</c:v>
                </c:pt>
                <c:pt idx="54">
                  <c:v>-0.25723059942541676</c:v>
                </c:pt>
                <c:pt idx="55">
                  <c:v>8.0350775513670473E-3</c:v>
                </c:pt>
                <c:pt idx="56">
                  <c:v>0.28196540268894466</c:v>
                </c:pt>
                <c:pt idx="57">
                  <c:v>0.55870583681136321</c:v>
                </c:pt>
                <c:pt idx="58">
                  <c:v>0.83218792550193499</c:v>
                </c:pt>
                <c:pt idx="59">
                  <c:v>1.0962786799627959</c:v>
                </c:pt>
                <c:pt idx="60">
                  <c:v>1.3449345453599311</c:v>
                </c:pt>
                <c:pt idx="61">
                  <c:v>1.5723558214110862</c:v>
                </c:pt>
                <c:pt idx="62">
                  <c:v>1.7731373252129154</c:v>
                </c:pt>
                <c:pt idx="63">
                  <c:v>1.9424111312158419</c:v>
                </c:pt>
                <c:pt idx="64">
                  <c:v>2.0759773879157954</c:v>
                </c:pt>
                <c:pt idx="65">
                  <c:v>2.1704194917763431</c:v>
                </c:pt>
                <c:pt idx="66">
                  <c:v>2.2232002891863325</c:v>
                </c:pt>
                <c:pt idx="67">
                  <c:v>2.2327364666746972</c:v>
                </c:pt>
                <c:pt idx="68">
                  <c:v>2.1984488649080078</c:v>
                </c:pt>
                <c:pt idx="69">
                  <c:v>2.120787097315961</c:v>
                </c:pt>
                <c:pt idx="70">
                  <c:v>2.0012275514684976</c:v>
                </c:pt>
                <c:pt idx="71">
                  <c:v>1.8422445808476859</c:v>
                </c:pt>
                <c:pt idx="72">
                  <c:v>1.6472554356175537</c:v>
                </c:pt>
                <c:pt idx="73">
                  <c:v>1.4205402121209139</c:v>
                </c:pt>
                <c:pt idx="74">
                  <c:v>1.1671388010057575</c:v>
                </c:pt>
                <c:pt idx="75">
                  <c:v>0.89272746277041182</c:v>
                </c:pt>
                <c:pt idx="76">
                  <c:v>0.60347823817189916</c:v>
                </c:pt>
                <c:pt idx="77">
                  <c:v>0.30590489237416046</c:v>
                </c:pt>
                <c:pt idx="78">
                  <c:v>6.6994814033589731E-3</c:v>
                </c:pt>
                <c:pt idx="79">
                  <c:v>-0.28743609419589672</c:v>
                </c:pt>
                <c:pt idx="80">
                  <c:v>-0.56995902900492024</c:v>
                </c:pt>
                <c:pt idx="81">
                  <c:v>-0.83465049814536829</c:v>
                </c:pt>
                <c:pt idx="82">
                  <c:v>-1.0757720406566336</c:v>
                </c:pt>
                <c:pt idx="83">
                  <c:v>-1.2882092179870925</c:v>
                </c:pt>
                <c:pt idx="84">
                  <c:v>-1.4675986687798601</c:v>
                </c:pt>
                <c:pt idx="85">
                  <c:v>-1.610435134612431</c:v>
                </c:pt>
                <c:pt idx="86">
                  <c:v>-1.7141555814703393</c:v>
                </c:pt>
                <c:pt idx="87">
                  <c:v>-1.7771981728823056</c:v>
                </c:pt>
                <c:pt idx="88">
                  <c:v>-1.7990345448519749</c:v>
                </c:pt>
                <c:pt idx="89">
                  <c:v>-1.7801745701993972</c:v>
                </c:pt>
                <c:pt idx="90">
                  <c:v>-1.7221435596415402</c:v>
                </c:pt>
                <c:pt idx="91">
                  <c:v>-1.6274326072374365</c:v>
                </c:pt>
                <c:pt idx="92">
                  <c:v>-1.4994235270525014</c:v>
                </c:pt>
                <c:pt idx="93">
                  <c:v>-1.3422905250523938</c:v>
                </c:pt>
                <c:pt idx="94">
                  <c:v>-1.1608813855719995</c:v>
                </c:pt>
                <c:pt idx="95">
                  <c:v>-0.96058150729951242</c:v>
                </c:pt>
                <c:pt idx="96">
                  <c:v>-0.7471645840017026</c:v>
                </c:pt>
                <c:pt idx="97">
                  <c:v>-0.52663407741935642</c:v>
                </c:pt>
                <c:pt idx="98">
                  <c:v>-0.30505986426735454</c:v>
                </c:pt>
                <c:pt idx="99">
                  <c:v>-8.8414549898345143E-2</c:v>
                </c:pt>
                <c:pt idx="100">
                  <c:v>0.11758607466468257</c:v>
                </c:pt>
                <c:pt idx="101">
                  <c:v>0.30763409688894577</c:v>
                </c:pt>
                <c:pt idx="102">
                  <c:v>0.47696799466758055</c:v>
                </c:pt>
                <c:pt idx="103">
                  <c:v>0.62149489727052332</c:v>
                </c:pt>
                <c:pt idx="104">
                  <c:v>0.73789337254176279</c:v>
                </c:pt>
                <c:pt idx="105">
                  <c:v>0.82369408074624439</c:v>
                </c:pt>
                <c:pt idx="106">
                  <c:v>0.87733626925872266</c:v>
                </c:pt>
                <c:pt idx="107">
                  <c:v>0.89819876820852351</c:v>
                </c:pt>
                <c:pt idx="108">
                  <c:v>0.88660486540298822</c:v>
                </c:pt>
                <c:pt idx="109">
                  <c:v>0.84380116872051614</c:v>
                </c:pt>
                <c:pt idx="110">
                  <c:v>0.77191128489484739</c:v>
                </c:pt>
                <c:pt idx="111">
                  <c:v>0.67386583484096318</c:v>
                </c:pt>
                <c:pt idx="112">
                  <c:v>0.55331096805610414</c:v>
                </c:pt>
                <c:pt idx="113">
                  <c:v>0.41449811440094303</c:v>
                </c:pt>
                <c:pt idx="114">
                  <c:v>0.26215820503187143</c:v>
                </c:pt>
                <c:pt idx="115">
                  <c:v>0.10136399224019828</c:v>
                </c:pt>
                <c:pt idx="116">
                  <c:v>-6.2615609853494569E-2</c:v>
                </c:pt>
                <c:pt idx="117">
                  <c:v>-0.22446506256686591</c:v>
                </c:pt>
                <c:pt idx="118">
                  <c:v>-0.37897145427898943</c:v>
                </c:pt>
                <c:pt idx="119">
                  <c:v>-0.5211693576504447</c:v>
                </c:pt>
                <c:pt idx="120">
                  <c:v>-0.64647735289520336</c:v>
                </c:pt>
                <c:pt idx="121">
                  <c:v>-0.75082255498808359</c:v>
                </c:pt>
                <c:pt idx="122">
                  <c:v>-0.83074985916110311</c:v>
                </c:pt>
                <c:pt idx="123">
                  <c:v>-0.88351308265249462</c:v>
                </c:pt>
                <c:pt idx="124">
                  <c:v>-0.90714571717903481</c:v>
                </c:pt>
                <c:pt idx="125">
                  <c:v>-0.90050959986542545</c:v>
                </c:pt>
                <c:pt idx="126">
                  <c:v>-0.86332044282864873</c:v>
                </c:pt>
                <c:pt idx="127">
                  <c:v>-0.79614981485449354</c:v>
                </c:pt>
                <c:pt idx="128">
                  <c:v>-0.70040382385211375</c:v>
                </c:pt>
                <c:pt idx="129">
                  <c:v>-0.57827938748723651</c:v>
                </c:pt>
                <c:pt idx="130">
                  <c:v>-0.43269958377650897</c:v>
                </c:pt>
                <c:pt idx="131">
                  <c:v>-0.26723012693693832</c:v>
                </c:pt>
                <c:pt idx="132">
                  <c:v>-8.5979501597402738E-2</c:v>
                </c:pt>
                <c:pt idx="133">
                  <c:v>0.10651430211184162</c:v>
                </c:pt>
                <c:pt idx="134">
                  <c:v>0.30540718932731253</c:v>
                </c:pt>
                <c:pt idx="135">
                  <c:v>0.50567900927207954</c:v>
                </c:pt>
                <c:pt idx="136">
                  <c:v>0.70226664065002908</c:v>
                </c:pt>
                <c:pt idx="137">
                  <c:v>0.89019648103370641</c:v>
                </c:pt>
                <c:pt idx="138">
                  <c:v>1.0647127878603422</c:v>
                </c:pt>
                <c:pt idx="139">
                  <c:v>1.2213984960011821</c:v>
                </c:pt>
                <c:pt idx="140">
                  <c:v>1.3562854045300821</c:v>
                </c:pt>
                <c:pt idx="141">
                  <c:v>1.4659509739899217</c:v>
                </c:pt>
                <c:pt idx="142">
                  <c:v>1.5475993937024113</c:v>
                </c:pt>
                <c:pt idx="143">
                  <c:v>1.5991250532921579</c:v>
                </c:pt>
                <c:pt idx="144">
                  <c:v>1.6191570690516115</c:v>
                </c:pt>
                <c:pt idx="145">
                  <c:v>1.6070840586205011</c:v>
                </c:pt>
                <c:pt idx="146">
                  <c:v>1.5630589108201878</c:v>
                </c:pt>
                <c:pt idx="147">
                  <c:v>1.4879838455393759</c:v>
                </c:pt>
                <c:pt idx="148">
                  <c:v>1.3834765859815124</c:v>
                </c:pt>
                <c:pt idx="149">
                  <c:v>1.2518189579592494</c:v>
                </c:pt>
                <c:pt idx="150">
                  <c:v>1.0958896751918354</c:v>
                </c:pt>
                <c:pt idx="151">
                  <c:v>0.91908345434455596</c:v>
                </c:pt>
                <c:pt idx="152">
                  <c:v>0.72521891943748995</c:v>
                </c:pt>
                <c:pt idx="153">
                  <c:v>0.518437995038736</c:v>
                </c:pt>
                <c:pt idx="154">
                  <c:v>0.3030996465016409</c:v>
                </c:pt>
                <c:pt idx="155">
                  <c:v>8.3670901007566162E-2</c:v>
                </c:pt>
                <c:pt idx="156">
                  <c:v>-0.13538192460557899</c:v>
                </c:pt>
                <c:pt idx="157">
                  <c:v>-0.3496989518638231</c:v>
                </c:pt>
                <c:pt idx="158">
                  <c:v>-0.55512675189440475</c:v>
                </c:pt>
                <c:pt idx="159">
                  <c:v>-0.74781020132102505</c:v>
                </c:pt>
                <c:pt idx="160">
                  <c:v>-0.924274039076176</c:v>
                </c:pt>
                <c:pt idx="161">
                  <c:v>-1.0814923258424025</c:v>
                </c:pt>
                <c:pt idx="162">
                  <c:v>-1.2169443926332939</c:v>
                </c:pt>
                <c:pt idx="163">
                  <c:v>-1.3286562770646249</c:v>
                </c:pt>
                <c:pt idx="164">
                  <c:v>-1.4152270726025786</c:v>
                </c:pt>
                <c:pt idx="165">
                  <c:v>-1.4758400449079907</c:v>
                </c:pt>
                <c:pt idx="166">
                  <c:v>-1.5102587880349405</c:v>
                </c:pt>
                <c:pt idx="167">
                  <c:v>-1.5188090900681197</c:v>
                </c:pt>
                <c:pt idx="168">
                  <c:v>-1.5023475421654122</c:v>
                </c:pt>
                <c:pt idx="169">
                  <c:v>-1.4622182475516592</c:v>
                </c:pt>
                <c:pt idx="170">
                  <c:v>-1.4001992599451174</c:v>
                </c:pt>
                <c:pt idx="171">
                  <c:v>-1.3184405980420204</c:v>
                </c:pt>
                <c:pt idx="172">
                  <c:v>-1.2193958397222613</c:v>
                </c:pt>
                <c:pt idx="173">
                  <c:v>-1.1057493941565033</c:v>
                </c:pt>
                <c:pt idx="174">
                  <c:v>-0.98034158148794648</c:v>
                </c:pt>
                <c:pt idx="175">
                  <c:v>-0.84609361959877116</c:v>
                </c:pt>
                <c:pt idx="176">
                  <c:v>-0.705934528783149</c:v>
                </c:pt>
                <c:pt idx="177">
                  <c:v>-0.56273182268770472</c:v>
                </c:pt>
                <c:pt idx="178">
                  <c:v>-0.41922766381684151</c:v>
                </c:pt>
                <c:pt idx="179">
                  <c:v>-0.27798193159976831</c:v>
                </c:pt>
                <c:pt idx="180">
                  <c:v>-0.14132338876938025</c:v>
                </c:pt>
                <c:pt idx="181">
                  <c:v>-1.1309846556483179E-2</c:v>
                </c:pt>
                <c:pt idx="182">
                  <c:v>0.11030206974352688</c:v>
                </c:pt>
                <c:pt idx="183">
                  <c:v>0.22207725654947091</c:v>
                </c:pt>
                <c:pt idx="184">
                  <c:v>0.32291256929229523</c:v>
                </c:pt>
                <c:pt idx="185">
                  <c:v>0.41203764637725998</c:v>
                </c:pt>
                <c:pt idx="186">
                  <c:v>0.48900666851675068</c:v>
                </c:pt>
                <c:pt idx="187">
                  <c:v>0.55368183730778597</c:v>
                </c:pt>
                <c:pt idx="188">
                  <c:v>0.60620955785012887</c:v>
                </c:pt>
                <c:pt idx="189">
                  <c:v>0.64699047228720108</c:v>
                </c:pt>
                <c:pt idx="190">
                  <c:v>0.67664461117272889</c:v>
                </c:pt>
                <c:pt idx="191">
                  <c:v>0.69597300569975185</c:v>
                </c:pt>
                <c:pt idx="192">
                  <c:v>0.70591713566841618</c:v>
                </c:pt>
                <c:pt idx="193">
                  <c:v>0.70751757657691594</c:v>
                </c:pt>
                <c:pt idx="194">
                  <c:v>0.70187315665699301</c:v>
                </c:pt>
                <c:pt idx="195">
                  <c:v>0.69010184447039069</c:v>
                </c:pt>
                <c:pt idx="196">
                  <c:v>0.67330446429456248</c:v>
                </c:pt>
                <c:pt idx="197">
                  <c:v>0.65253218525600887</c:v>
                </c:pt>
              </c:numCache>
            </c:numRef>
          </c:val>
          <c:smooth val="0"/>
        </c:ser>
        <c:ser>
          <c:idx val="2"/>
          <c:order val="2"/>
          <c:tx>
            <c:strRef>
              <c:f>'Finansiel cykel (BP)'!$D$6</c:f>
              <c:strCache>
                <c:ptCount val="1"/>
                <c:pt idx="0">
                  <c:v>Kreditcykel</c:v>
                </c:pt>
              </c:strCache>
            </c:strRef>
          </c:tx>
          <c:marker>
            <c:symbol val="none"/>
          </c:marker>
          <c:cat>
            <c:numRef>
              <c:f>'Finansiel cykel (BP)'!$A$7:$A$204</c:f>
              <c:numCache>
                <c:formatCode>m/d/yyyy</c:formatCode>
                <c:ptCount val="198"/>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numCache>
            </c:numRef>
          </c:cat>
          <c:val>
            <c:numRef>
              <c:f>'Finansiel cykel (BP)'!$D$7:$D$204</c:f>
              <c:numCache>
                <c:formatCode>0.000</c:formatCode>
                <c:ptCount val="198"/>
                <c:pt idx="0">
                  <c:v>-7.7583086528008771E-2</c:v>
                </c:pt>
                <c:pt idx="1">
                  <c:v>-2.8478454982823944E-2</c:v>
                </c:pt>
                <c:pt idx="2">
                  <c:v>2.3917692233610923E-2</c:v>
                </c:pt>
                <c:pt idx="3">
                  <c:v>7.9522997439749721E-2</c:v>
                </c:pt>
                <c:pt idx="4">
                  <c:v>0.1382081157747905</c:v>
                </c:pt>
                <c:pt idx="5">
                  <c:v>0.1997875477572181</c:v>
                </c:pt>
                <c:pt idx="6">
                  <c:v>0.26401037032346231</c:v>
                </c:pt>
                <c:pt idx="7">
                  <c:v>0.33055122928548986</c:v>
                </c:pt>
                <c:pt idx="8">
                  <c:v>0.39900199284585086</c:v>
                </c:pt>
                <c:pt idx="9">
                  <c:v>0.46886449097132227</c:v>
                </c:pt>
                <c:pt idx="10">
                  <c:v>0.53954477720320593</c:v>
                </c:pt>
                <c:pt idx="11">
                  <c:v>0.61034934638742022</c:v>
                </c:pt>
                <c:pt idx="12">
                  <c:v>0.68048372279202218</c:v>
                </c:pt>
                <c:pt idx="13">
                  <c:v>0.74905379758888724</c:v>
                </c:pt>
                <c:pt idx="14">
                  <c:v>0.81507024270168815</c:v>
                </c:pt>
                <c:pt idx="15">
                  <c:v>0.87745626012834965</c:v>
                </c:pt>
                <c:pt idx="16">
                  <c:v>0.93505884317997578</c:v>
                </c:pt>
                <c:pt idx="17">
                  <c:v>0.98666363036874083</c:v>
                </c:pt>
                <c:pt idx="18">
                  <c:v>1.0310133261970511</c:v>
                </c:pt>
                <c:pt idx="19">
                  <c:v>1.066829548624489</c:v>
                </c:pt>
                <c:pt idx="20">
                  <c:v>1.0928378437276951</c:v>
                </c:pt>
                <c:pt idx="21">
                  <c:v>1.1077954875741001</c:v>
                </c:pt>
                <c:pt idx="22">
                  <c:v>1.1105215774095518</c:v>
                </c:pt>
                <c:pt idx="23">
                  <c:v>1.0999288028478369</c:v>
                </c:pt>
                <c:pt idx="24">
                  <c:v>1.0750561867982718</c:v>
                </c:pt>
                <c:pt idx="25">
                  <c:v>1.0351019992060406</c:v>
                </c:pt>
                <c:pt idx="26">
                  <c:v>0.97945597789957628</c:v>
                </c:pt>
                <c:pt idx="27">
                  <c:v>0.90772994314939159</c:v>
                </c:pt>
                <c:pt idx="28">
                  <c:v>0.81978586866697678</c:v>
                </c:pt>
                <c:pt idx="29">
                  <c:v>0.71576047382507202</c:v>
                </c:pt>
                <c:pt idx="30">
                  <c:v>0.59608543128373459</c:v>
                </c:pt>
                <c:pt idx="31">
                  <c:v>0.46150234160594261</c:v>
                </c:pt>
                <c:pt idx="32">
                  <c:v>0.31307171166498604</c:v>
                </c:pt>
                <c:pt idx="33">
                  <c:v>0.15217528564542765</c:v>
                </c:pt>
                <c:pt idx="34">
                  <c:v>-1.948878567401123E-2</c:v>
                </c:pt>
                <c:pt idx="35">
                  <c:v>-0.19991829262559183</c:v>
                </c:pt>
                <c:pt idx="36">
                  <c:v>-0.38682700894190941</c:v>
                </c:pt>
                <c:pt idx="37">
                  <c:v>-0.57767241414511183</c:v>
                </c:pt>
                <c:pt idx="38">
                  <c:v>-0.76969087990739427</c:v>
                </c:pt>
                <c:pt idx="39">
                  <c:v>-0.95993989836799076</c:v>
                </c:pt>
                <c:pt idx="40">
                  <c:v>-1.1453467259326207</c:v>
                </c:pt>
                <c:pt idx="41">
                  <c:v>-1.3227626188999801</c:v>
                </c:pt>
                <c:pt idx="42">
                  <c:v>-1.4890216532244105</c:v>
                </c:pt>
                <c:pt idx="43">
                  <c:v>-1.6410029555445578</c:v>
                </c:pt>
                <c:pt idx="44">
                  <c:v>-1.7756950316591269</c:v>
                </c:pt>
                <c:pt idx="45">
                  <c:v>-1.8902607667852012</c:v>
                </c:pt>
                <c:pt idx="46">
                  <c:v>-1.9821015933996484</c:v>
                </c:pt>
                <c:pt idx="47">
                  <c:v>-2.0489192806381351</c:v>
                </c:pt>
                <c:pt idx="48">
                  <c:v>-2.0887737965751492</c:v>
                </c:pt>
                <c:pt idx="49">
                  <c:v>-2.1001357326642025</c:v>
                </c:pt>
                <c:pt idx="50">
                  <c:v>-2.0819318585074842</c:v>
                </c:pt>
                <c:pt idx="51">
                  <c:v>-2.0335824941284586</c:v>
                </c:pt>
                <c:pt idx="52">
                  <c:v>-1.955029544070753</c:v>
                </c:pt>
                <c:pt idx="53">
                  <c:v>-1.8467542298368647</c:v>
                </c:pt>
                <c:pt idx="54">
                  <c:v>-1.709783780250441</c:v>
                </c:pt>
                <c:pt idx="55">
                  <c:v>-1.5456865881305171</c:v>
                </c:pt>
                <c:pt idx="56">
                  <c:v>-1.3565556102166814</c:v>
                </c:pt>
                <c:pt idx="57">
                  <c:v>-1.1449800688909653</c:v>
                </c:pt>
                <c:pt idx="58">
                  <c:v>-0.91400580169091394</c:v>
                </c:pt>
                <c:pt idx="59">
                  <c:v>-0.66708489035758256</c:v>
                </c:pt>
                <c:pt idx="60">
                  <c:v>-0.40801547754647455</c:v>
                </c:pt>
                <c:pt idx="61">
                  <c:v>-0.1408729387778781</c:v>
                </c:pt>
                <c:pt idx="62">
                  <c:v>0.13006618754542842</c:v>
                </c:pt>
                <c:pt idx="63">
                  <c:v>0.40040590491302919</c:v>
                </c:pt>
                <c:pt idx="64">
                  <c:v>0.66571632377881329</c:v>
                </c:pt>
                <c:pt idx="65">
                  <c:v>0.92162118715524322</c:v>
                </c:pt>
                <c:pt idx="66">
                  <c:v>1.1638853778040135</c:v>
                </c:pt>
                <c:pt idx="67">
                  <c:v>1.3885003979370816</c:v>
                </c:pt>
                <c:pt idx="68">
                  <c:v>1.5917658327398141</c:v>
                </c:pt>
                <c:pt idx="69">
                  <c:v>1.7703648802005865</c:v>
                </c:pt>
                <c:pt idx="70">
                  <c:v>1.9214321505100509</c:v>
                </c:pt>
                <c:pt idx="71">
                  <c:v>2.0426121061507794</c:v>
                </c:pt>
                <c:pt idx="72">
                  <c:v>2.1321067248891024</c:v>
                </c:pt>
                <c:pt idx="73">
                  <c:v>2.1887112171474676</c:v>
                </c:pt>
                <c:pt idx="74">
                  <c:v>2.2118369105194375</c:v>
                </c:pt>
                <c:pt idx="75">
                  <c:v>2.2015207204087051</c:v>
                </c:pt>
                <c:pt idx="76">
                  <c:v>2.1584209490970068</c:v>
                </c:pt>
                <c:pt idx="77">
                  <c:v>2.0837994876108725</c:v>
                </c:pt>
                <c:pt idx="78">
                  <c:v>1.9794908268989782</c:v>
                </c:pt>
                <c:pt idx="79">
                  <c:v>1.8478586083166699</c:v>
                </c:pt>
                <c:pt idx="80">
                  <c:v>1.6917407496847414</c:v>
                </c:pt>
                <c:pt idx="81">
                  <c:v>1.5143844641049975</c:v>
                </c:pt>
                <c:pt idx="82">
                  <c:v>1.3193727367748471</c:v>
                </c:pt>
                <c:pt idx="83">
                  <c:v>1.1105440336024879</c:v>
                </c:pt>
                <c:pt idx="84">
                  <c:v>0.89190717888072346</c:v>
                </c:pt>
                <c:pt idx="85">
                  <c:v>0.66755345322994419</c:v>
                </c:pt>
                <c:pt idx="86">
                  <c:v>0.44156802439495202</c:v>
                </c:pt>
                <c:pt idx="87">
                  <c:v>0.21794283062299311</c:v>
                </c:pt>
                <c:pt idx="88">
                  <c:v>4.9298906489589442E-4</c:v>
                </c:pt>
                <c:pt idx="89">
                  <c:v>-0.20722129878268358</c:v>
                </c:pt>
                <c:pt idx="90">
                  <c:v>-0.40196552342497138</c:v>
                </c:pt>
                <c:pt idx="91">
                  <c:v>-0.58089270151699368</c:v>
                </c:pt>
                <c:pt idx="92">
                  <c:v>-0.741594882002375</c:v>
                </c:pt>
                <c:pt idx="93">
                  <c:v>-0.88214321116710259</c:v>
                </c:pt>
                <c:pt idx="94">
                  <c:v>-1.0011157434607694</c:v>
                </c:pt>
                <c:pt idx="95">
                  <c:v>-1.0976125039760194</c:v>
                </c:pt>
                <c:pt idx="96">
                  <c:v>-1.1712576380536721</c:v>
                </c:pt>
                <c:pt idx="97">
                  <c:v>-1.2221888147654063</c:v>
                </c:pt>
                <c:pt idx="98">
                  <c:v>-1.2510343751847168</c:v>
                </c:pt>
                <c:pt idx="99">
                  <c:v>-1.2588790247887427</c:v>
                </c:pt>
                <c:pt idx="100">
                  <c:v>-1.2472191539109738</c:v>
                </c:pt>
                <c:pt idx="101">
                  <c:v>-1.2179091234598722</c:v>
                </c:pt>
                <c:pt idx="102">
                  <c:v>-1.1731000685964175</c:v>
                </c:pt>
                <c:pt idx="103">
                  <c:v>-1.1151729452687071</c:v>
                </c:pt>
                <c:pt idx="104">
                  <c:v>-1.0466676691933889</c:v>
                </c:pt>
                <c:pt idx="105">
                  <c:v>-0.97021027114371206</c:v>
                </c:pt>
                <c:pt idx="106">
                  <c:v>-0.88844001473451761</c:v>
                </c:pt>
                <c:pt idx="107">
                  <c:v>-0.80393839321281546</c:v>
                </c:pt>
                <c:pt idx="108">
                  <c:v>-0.71916184140120187</c:v>
                </c:pt>
                <c:pt idx="109">
                  <c:v>-0.63637987061502099</c:v>
                </c:pt>
                <c:pt idx="110">
                  <c:v>-0.55762016208177967</c:v>
                </c:pt>
                <c:pt idx="111">
                  <c:v>-0.48462194328580666</c:v>
                </c:pt>
                <c:pt idx="112">
                  <c:v>-0.41879872791271838</c:v>
                </c:pt>
                <c:pt idx="113">
                  <c:v>-0.36121123066646066</c:v>
                </c:pt>
                <c:pt idx="114">
                  <c:v>-0.31255098078967081</c:v>
                </c:pt>
                <c:pt idx="115">
                  <c:v>-0.27313486065916759</c:v>
                </c:pt>
                <c:pt idx="116">
                  <c:v>-0.2429104965459298</c:v>
                </c:pt>
                <c:pt idx="117">
                  <c:v>-0.22147213567428806</c:v>
                </c:pt>
                <c:pt idx="118">
                  <c:v>-0.20808636495091554</c:v>
                </c:pt>
                <c:pt idx="119">
                  <c:v>-0.20172676954749313</c:v>
                </c:pt>
                <c:pt idx="120">
                  <c:v>-0.20111640058794492</c:v>
                </c:pt>
                <c:pt idx="121">
                  <c:v>-0.20477672634460103</c:v>
                </c:pt>
                <c:pt idx="122">
                  <c:v>-0.21108158538671393</c:v>
                </c:pt>
                <c:pt idx="123">
                  <c:v>-0.21831454672129999</c:v>
                </c:pt>
                <c:pt idx="124">
                  <c:v>-0.22472801357580779</c:v>
                </c:pt>
                <c:pt idx="125">
                  <c:v>-0.22860238527177851</c:v>
                </c:pt>
                <c:pt idx="126">
                  <c:v>-0.22830361553025069</c:v>
                </c:pt>
                <c:pt idx="127">
                  <c:v>-0.22233757417079805</c:v>
                </c:pt>
                <c:pt idx="128">
                  <c:v>-0.20939972995306966</c:v>
                </c:pt>
                <c:pt idx="129">
                  <c:v>-0.18841882158634574</c:v>
                </c:pt>
                <c:pt idx="130">
                  <c:v>-0.15859336703288174</c:v>
                </c:pt>
                <c:pt idx="131">
                  <c:v>-0.11942007263976302</c:v>
                </c:pt>
                <c:pt idx="132">
                  <c:v>-7.0713437161270501E-2</c:v>
                </c:pt>
                <c:pt idx="133">
                  <c:v>-1.2616094689736233E-2</c:v>
                </c:pt>
                <c:pt idx="134">
                  <c:v>5.4400302091589629E-2</c:v>
                </c:pt>
                <c:pt idx="135">
                  <c:v>0.12954359818013197</c:v>
                </c:pt>
                <c:pt idx="136">
                  <c:v>0.21171873881559011</c:v>
                </c:pt>
                <c:pt idx="137">
                  <c:v>0.29955390439089025</c:v>
                </c:pt>
                <c:pt idx="138">
                  <c:v>0.39143440169891625</c:v>
                </c:pt>
                <c:pt idx="139">
                  <c:v>0.48554333769166402</c:v>
                </c:pt>
                <c:pt idx="140">
                  <c:v>0.57990793324461642</c:v>
                </c:pt>
                <c:pt idx="141">
                  <c:v>0.67245019884664747</c:v>
                </c:pt>
                <c:pt idx="142">
                  <c:v>0.76104059467563268</c:v>
                </c:pt>
                <c:pt idx="143">
                  <c:v>0.84355323614956157</c:v>
                </c:pt>
                <c:pt idx="144">
                  <c:v>0.91792118366766084</c:v>
                </c:pt>
                <c:pt idx="145">
                  <c:v>0.9821903717133359</c:v>
                </c:pt>
                <c:pt idx="146">
                  <c:v>1.0345707865885794</c:v>
                </c:pt>
                <c:pt idx="147">
                  <c:v>1.0734835916048362</c:v>
                </c:pt>
                <c:pt idx="148">
                  <c:v>1.0976030204945506</c:v>
                </c:pt>
                <c:pt idx="149">
                  <c:v>1.1058920102588075</c:v>
                </c:pt>
                <c:pt idx="150">
                  <c:v>1.0976307190921628</c:v>
                </c:pt>
                <c:pt idx="151">
                  <c:v>1.0724372683536532</c:v>
                </c:pt>
                <c:pt idx="152">
                  <c:v>1.0302802543361433</c:v>
                </c:pt>
                <c:pt idx="153">
                  <c:v>0.97148279015013383</c:v>
                </c:pt>
                <c:pt idx="154">
                  <c:v>0.89671805464368082</c:v>
                </c:pt>
                <c:pt idx="155">
                  <c:v>0.80699653828013662</c:v>
                </c:pt>
                <c:pt idx="156">
                  <c:v>0.70364537987696552</c:v>
                </c:pt>
                <c:pt idx="157">
                  <c:v>0.58828037803934718</c:v>
                </c:pt>
                <c:pt idx="158">
                  <c:v>0.46277143246529545</c:v>
                </c:pt>
                <c:pt idx="159">
                  <c:v>0.32920231912391917</c:v>
                </c:pt>
                <c:pt idx="160">
                  <c:v>0.18982582637755796</c:v>
                </c:pt>
                <c:pt idx="161">
                  <c:v>4.7015373947163069E-2</c:v>
                </c:pt>
                <c:pt idx="162">
                  <c:v>-9.6785698472367648E-2</c:v>
                </c:pt>
                <c:pt idx="163">
                  <c:v>-0.23911595202335881</c:v>
                </c:pt>
                <c:pt idx="164">
                  <c:v>-0.37754755472004992</c:v>
                </c:pt>
                <c:pt idx="165">
                  <c:v>-0.50973667532435962</c:v>
                </c:pt>
                <c:pt idx="166">
                  <c:v>-0.63347142311372506</c:v>
                </c:pt>
                <c:pt idx="167">
                  <c:v>-0.74671627347080871</c:v>
                </c:pt>
                <c:pt idx="168">
                  <c:v>-0.84765202477886303</c:v>
                </c:pt>
                <c:pt idx="169">
                  <c:v>-0.93471045805339859</c:v>
                </c:pt>
                <c:pt idx="170">
                  <c:v>-1.006603013389473</c:v>
                </c:pt>
                <c:pt idx="171">
                  <c:v>-1.0623429526671941</c:v>
                </c:pt>
                <c:pt idx="172">
                  <c:v>-1.1012606418552011</c:v>
                </c:pt>
                <c:pt idx="173">
                  <c:v>-1.1230117544375371</c:v>
                </c:pt>
                <c:pt idx="174">
                  <c:v>-1.1275783657481966</c:v>
                </c:pt>
                <c:pt idx="175">
                  <c:v>-1.1152630722598191</c:v>
                </c:pt>
                <c:pt idx="176">
                  <c:v>-1.0866764263114901</c:v>
                </c:pt>
                <c:pt idx="177">
                  <c:v>-1.0427181218678241</c:v>
                </c:pt>
                <c:pt idx="178">
                  <c:v>-0.98455249758072461</c:v>
                </c:pt>
                <c:pt idx="179">
                  <c:v>-0.91357903703445187</c:v>
                </c:pt>
                <c:pt idx="180">
                  <c:v>-0.83139864047003731</c:v>
                </c:pt>
                <c:pt idx="181">
                  <c:v>-0.73977651591546079</c:v>
                </c:pt>
                <c:pt idx="182">
                  <c:v>-0.640602589472137</c:v>
                </c:pt>
                <c:pt idx="183">
                  <c:v>-0.53585036405362307</c:v>
                </c:pt>
                <c:pt idx="184">
                  <c:v>-0.42753516322599106</c:v>
                </c:pt>
                <c:pt idx="185">
                  <c:v>-0.31767268256049697</c:v>
                </c:pt>
                <c:pt idx="186">
                  <c:v>-0.20823873617564764</c:v>
                </c:pt>
                <c:pt idx="187">
                  <c:v>-0.10113103243874699</c:v>
                </c:pt>
                <c:pt idx="188">
                  <c:v>1.8662579611473653E-3</c:v>
                </c:pt>
                <c:pt idx="189">
                  <c:v>9.9114463941434958E-2</c:v>
                </c:pt>
                <c:pt idx="190">
                  <c:v>0.18914832624314054</c:v>
                </c:pt>
                <c:pt idx="191">
                  <c:v>0.2706993878060916</c:v>
                </c:pt>
                <c:pt idx="192">
                  <c:v>0.34271450462458991</c:v>
                </c:pt>
                <c:pt idx="193">
                  <c:v>0.40436923791001111</c:v>
                </c:pt>
                <c:pt idx="194">
                  <c:v>0.45507600812600812</c:v>
                </c:pt>
                <c:pt idx="195">
                  <c:v>0.49448700972044102</c:v>
                </c:pt>
                <c:pt idx="196">
                  <c:v>0.52249199957522652</c:v>
                </c:pt>
                <c:pt idx="197">
                  <c:v>0.53921117994958601</c:v>
                </c:pt>
              </c:numCache>
            </c:numRef>
          </c:val>
          <c:smooth val="0"/>
        </c:ser>
        <c:dLbls>
          <c:showLegendKey val="0"/>
          <c:showVal val="0"/>
          <c:showCatName val="0"/>
          <c:showSerName val="0"/>
          <c:showPercent val="0"/>
          <c:showBubbleSize val="0"/>
        </c:dLbls>
        <c:marker val="1"/>
        <c:smooth val="0"/>
        <c:axId val="319704448"/>
        <c:axId val="370672768"/>
      </c:lineChart>
      <c:dateAx>
        <c:axId val="319704448"/>
        <c:scaling>
          <c:orientation val="minMax"/>
          <c:min val="29221"/>
        </c:scaling>
        <c:delete val="0"/>
        <c:axPos val="b"/>
        <c:numFmt formatCode="yyyy" sourceLinked="0"/>
        <c:majorTickMark val="out"/>
        <c:minorTickMark val="out"/>
        <c:tickLblPos val="nextTo"/>
        <c:crossAx val="370672768"/>
        <c:crossesAt val="-50"/>
        <c:auto val="1"/>
        <c:lblOffset val="100"/>
        <c:baseTimeUnit val="months"/>
        <c:majorUnit val="36"/>
        <c:majorTimeUnit val="months"/>
        <c:minorUnit val="12"/>
        <c:minorTimeUnit val="months"/>
      </c:dateAx>
      <c:valAx>
        <c:axId val="370672768"/>
        <c:scaling>
          <c:orientation val="minMax"/>
          <c:max val="4"/>
          <c:min val="-4"/>
        </c:scaling>
        <c:delete val="0"/>
        <c:axPos val="l"/>
        <c:majorGridlines>
          <c:spPr>
            <a:ln>
              <a:solidFill>
                <a:schemeClr val="accent6"/>
              </a:solidFill>
            </a:ln>
          </c:spPr>
        </c:majorGridlines>
        <c:numFmt formatCode="0" sourceLinked="0"/>
        <c:majorTickMark val="out"/>
        <c:minorTickMark val="none"/>
        <c:tickLblPos val="nextTo"/>
        <c:spPr>
          <a:ln>
            <a:noFill/>
          </a:ln>
        </c:spPr>
        <c:crossAx val="319704448"/>
        <c:crosses val="autoZero"/>
        <c:crossBetween val="between"/>
      </c:valAx>
    </c:plotArea>
    <c:legend>
      <c:legendPos val="r"/>
      <c:layout>
        <c:manualLayout>
          <c:xMode val="edge"/>
          <c:yMode val="edge"/>
          <c:x val="8.0734663935509471E-4"/>
          <c:y val="0.93474353682012623"/>
          <c:w val="0.4660865667653612"/>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72245440197741E-2"/>
          <c:y val="7.9832888165145818E-2"/>
          <c:w val="0.88613767791221221"/>
          <c:h val="0.73808387387699881"/>
        </c:manualLayout>
      </c:layout>
      <c:lineChart>
        <c:grouping val="standard"/>
        <c:varyColors val="0"/>
        <c:ser>
          <c:idx val="4"/>
          <c:order val="3"/>
          <c:tx>
            <c:v>Udlån/BNP (bred)</c:v>
          </c:tx>
          <c:spPr>
            <a:ln w="28575">
              <a:solidFill>
                <a:schemeClr val="accent1"/>
              </a:solidFill>
              <a:prstDash val="solid"/>
            </a:ln>
          </c:spPr>
          <c:marker>
            <c:symbol val="none"/>
          </c:marker>
          <c:cat>
            <c:numRef>
              <c:f>Udlånsserier!$A$8:$A$485</c:f>
              <c:numCache>
                <c:formatCode>m/d/yyyy</c:formatCode>
                <c:ptCount val="160"/>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44135</c:v>
                </c:pt>
              </c:numCache>
            </c:numRef>
          </c:cat>
          <c:val>
            <c:numRef>
              <c:f>Udlånsserier!$F$8:$F$485</c:f>
              <c:numCache>
                <c:formatCode>0.00</c:formatCode>
                <c:ptCount val="160"/>
                <c:pt idx="0">
                  <c:v>117.04008834965187</c:v>
                </c:pt>
                <c:pt idx="1">
                  <c:v>118.4654927633139</c:v>
                </c:pt>
                <c:pt idx="2">
                  <c:v>117.05527656026082</c:v>
                </c:pt>
                <c:pt idx="3">
                  <c:v>115.5500047556788</c:v>
                </c:pt>
                <c:pt idx="4">
                  <c:v>114.14671353099297</c:v>
                </c:pt>
                <c:pt idx="5">
                  <c:v>113.10117407923433</c:v>
                </c:pt>
                <c:pt idx="6">
                  <c:v>110.79417178425695</c:v>
                </c:pt>
                <c:pt idx="7">
                  <c:v>108.34905815446008</c:v>
                </c:pt>
                <c:pt idx="8">
                  <c:v>107.35969931084648</c:v>
                </c:pt>
                <c:pt idx="9">
                  <c:v>108.41251216048545</c:v>
                </c:pt>
                <c:pt idx="10">
                  <c:v>108.66552258190826</c:v>
                </c:pt>
                <c:pt idx="11">
                  <c:v>109.56306201281483</c:v>
                </c:pt>
                <c:pt idx="12">
                  <c:v>110.67295208436062</c:v>
                </c:pt>
                <c:pt idx="13">
                  <c:v>113.27285709573509</c:v>
                </c:pt>
                <c:pt idx="14">
                  <c:v>113.56234624161078</c:v>
                </c:pt>
                <c:pt idx="15">
                  <c:v>115.45027629590069</c:v>
                </c:pt>
                <c:pt idx="16">
                  <c:v>117.07873521262331</c:v>
                </c:pt>
                <c:pt idx="17">
                  <c:v>120.06659632353653</c:v>
                </c:pt>
                <c:pt idx="18">
                  <c:v>120.77152176977992</c:v>
                </c:pt>
                <c:pt idx="19">
                  <c:v>129.29214006454032</c:v>
                </c:pt>
                <c:pt idx="20">
                  <c:v>131.49422635657834</c:v>
                </c:pt>
                <c:pt idx="21">
                  <c:v>135.93184967028193</c:v>
                </c:pt>
                <c:pt idx="22">
                  <c:v>137.53155037596875</c:v>
                </c:pt>
                <c:pt idx="23">
                  <c:v>142.78205712347221</c:v>
                </c:pt>
                <c:pt idx="24">
                  <c:v>143.17091946982461</c:v>
                </c:pt>
                <c:pt idx="25">
                  <c:v>146.28123165957922</c:v>
                </c:pt>
                <c:pt idx="26">
                  <c:v>147.8122044130061</c:v>
                </c:pt>
                <c:pt idx="27">
                  <c:v>152.97803128613032</c:v>
                </c:pt>
                <c:pt idx="28">
                  <c:v>151.74486180706498</c:v>
                </c:pt>
                <c:pt idx="29">
                  <c:v>153.72350691709562</c:v>
                </c:pt>
                <c:pt idx="30">
                  <c:v>154.99827406717714</c:v>
                </c:pt>
                <c:pt idx="31">
                  <c:v>159.7570463480084</c:v>
                </c:pt>
                <c:pt idx="32">
                  <c:v>157.98436830363946</c:v>
                </c:pt>
                <c:pt idx="33">
                  <c:v>158.85873474324995</c:v>
                </c:pt>
                <c:pt idx="34">
                  <c:v>158.19067037517246</c:v>
                </c:pt>
                <c:pt idx="35">
                  <c:v>161.88162890441308</c:v>
                </c:pt>
                <c:pt idx="36">
                  <c:v>161.82199407302596</c:v>
                </c:pt>
                <c:pt idx="37">
                  <c:v>160.56630768908107</c:v>
                </c:pt>
                <c:pt idx="38">
                  <c:v>159.96086768774887</c:v>
                </c:pt>
                <c:pt idx="39">
                  <c:v>160.79637737165856</c:v>
                </c:pt>
                <c:pt idx="40">
                  <c:v>162.64931056826421</c:v>
                </c:pt>
                <c:pt idx="41">
                  <c:v>163.61309830539358</c:v>
                </c:pt>
                <c:pt idx="42">
                  <c:v>160.0779215369221</c:v>
                </c:pt>
                <c:pt idx="43">
                  <c:v>161.0003591556995</c:v>
                </c:pt>
                <c:pt idx="44">
                  <c:v>158.66936842047963</c:v>
                </c:pt>
                <c:pt idx="45">
                  <c:v>156.85552015344052</c:v>
                </c:pt>
                <c:pt idx="46">
                  <c:v>153.26512445854627</c:v>
                </c:pt>
                <c:pt idx="47">
                  <c:v>149.31986037531243</c:v>
                </c:pt>
                <c:pt idx="48">
                  <c:v>146.96138150836651</c:v>
                </c:pt>
                <c:pt idx="49">
                  <c:v>146.11720015724791</c:v>
                </c:pt>
                <c:pt idx="50">
                  <c:v>145.18463498560257</c:v>
                </c:pt>
                <c:pt idx="51">
                  <c:v>143.7277637612809</c:v>
                </c:pt>
                <c:pt idx="52">
                  <c:v>143.58518398908222</c:v>
                </c:pt>
                <c:pt idx="53">
                  <c:v>140.11396804713684</c:v>
                </c:pt>
                <c:pt idx="54">
                  <c:v>135.93301875936146</c:v>
                </c:pt>
                <c:pt idx="55">
                  <c:v>132.7749420161845</c:v>
                </c:pt>
                <c:pt idx="56">
                  <c:v>131.06672845677369</c:v>
                </c:pt>
                <c:pt idx="57">
                  <c:v>130.70689536011918</c:v>
                </c:pt>
                <c:pt idx="58">
                  <c:v>129.96343989561089</c:v>
                </c:pt>
                <c:pt idx="59">
                  <c:v>131.38901321442836</c:v>
                </c:pt>
                <c:pt idx="60">
                  <c:v>132.85857427028668</c:v>
                </c:pt>
                <c:pt idx="61">
                  <c:v>132.05729282171492</c:v>
                </c:pt>
                <c:pt idx="62">
                  <c:v>131.63434988865856</c:v>
                </c:pt>
                <c:pt idx="63">
                  <c:v>130.83650229246857</c:v>
                </c:pt>
                <c:pt idx="64">
                  <c:v>131.70492643936507</c:v>
                </c:pt>
                <c:pt idx="65">
                  <c:v>132.12862002386498</c:v>
                </c:pt>
                <c:pt idx="66">
                  <c:v>133.3555893893718</c:v>
                </c:pt>
                <c:pt idx="67">
                  <c:v>133.63516315280424</c:v>
                </c:pt>
                <c:pt idx="68">
                  <c:v>135.55263314023216</c:v>
                </c:pt>
                <c:pt idx="69">
                  <c:v>138.84198512809004</c:v>
                </c:pt>
                <c:pt idx="70">
                  <c:v>140.65642484551796</c:v>
                </c:pt>
                <c:pt idx="71">
                  <c:v>141.44393348775154</c:v>
                </c:pt>
                <c:pt idx="72">
                  <c:v>145.03267388373965</c:v>
                </c:pt>
                <c:pt idx="73">
                  <c:v>146.25937715465597</c:v>
                </c:pt>
                <c:pt idx="74">
                  <c:v>145.19163725132131</c:v>
                </c:pt>
                <c:pt idx="75">
                  <c:v>146.64267366725994</c:v>
                </c:pt>
                <c:pt idx="76">
                  <c:v>152.33367614096315</c:v>
                </c:pt>
                <c:pt idx="77">
                  <c:v>150.12759697733918</c:v>
                </c:pt>
                <c:pt idx="78">
                  <c:v>154.71776537644831</c:v>
                </c:pt>
                <c:pt idx="79">
                  <c:v>153.53850712251693</c:v>
                </c:pt>
                <c:pt idx="80">
                  <c:v>154.63830039212476</c:v>
                </c:pt>
                <c:pt idx="81">
                  <c:v>156.97510890195161</c:v>
                </c:pt>
                <c:pt idx="82">
                  <c:v>159.36653351167277</c:v>
                </c:pt>
                <c:pt idx="83">
                  <c:v>163.70320653445242</c:v>
                </c:pt>
                <c:pt idx="84">
                  <c:v>163.13262563361951</c:v>
                </c:pt>
                <c:pt idx="85">
                  <c:v>162.43680900999848</c:v>
                </c:pt>
                <c:pt idx="86">
                  <c:v>164.70787257401651</c:v>
                </c:pt>
                <c:pt idx="87">
                  <c:v>163.79335201312023</c:v>
                </c:pt>
                <c:pt idx="88">
                  <c:v>168.27827412615889</c:v>
                </c:pt>
                <c:pt idx="89">
                  <c:v>170.72188317234773</c:v>
                </c:pt>
                <c:pt idx="90">
                  <c:v>172.73715314311931</c:v>
                </c:pt>
                <c:pt idx="91">
                  <c:v>171.67404625530338</c:v>
                </c:pt>
                <c:pt idx="92">
                  <c:v>177.22085570593819</c:v>
                </c:pt>
                <c:pt idx="93">
                  <c:v>178.31852390703506</c:v>
                </c:pt>
                <c:pt idx="94">
                  <c:v>180.42596975308905</c:v>
                </c:pt>
                <c:pt idx="95">
                  <c:v>183.03656974121569</c:v>
                </c:pt>
                <c:pt idx="96">
                  <c:v>189.43332652775851</c:v>
                </c:pt>
                <c:pt idx="97">
                  <c:v>193.29408159470543</c:v>
                </c:pt>
                <c:pt idx="98">
                  <c:v>196.36115188006366</c:v>
                </c:pt>
                <c:pt idx="99">
                  <c:v>202.66113831870695</c:v>
                </c:pt>
                <c:pt idx="100">
                  <c:v>208.72217378447556</c:v>
                </c:pt>
                <c:pt idx="101">
                  <c:v>214.79724677903425</c:v>
                </c:pt>
                <c:pt idx="102">
                  <c:v>219.72070543790812</c:v>
                </c:pt>
                <c:pt idx="103">
                  <c:v>225.56135408488382</c:v>
                </c:pt>
                <c:pt idx="104">
                  <c:v>227.69140642405677</c:v>
                </c:pt>
                <c:pt idx="105">
                  <c:v>230.12192196826703</c:v>
                </c:pt>
                <c:pt idx="106">
                  <c:v>233.5675425451949</c:v>
                </c:pt>
                <c:pt idx="107">
                  <c:v>238.86290655712469</c:v>
                </c:pt>
                <c:pt idx="108">
                  <c:v>241.79670202823254</c:v>
                </c:pt>
                <c:pt idx="109">
                  <c:v>243.05908505974006</c:v>
                </c:pt>
                <c:pt idx="110">
                  <c:v>243.7682850271274</c:v>
                </c:pt>
                <c:pt idx="111">
                  <c:v>245.6599065872914</c:v>
                </c:pt>
                <c:pt idx="112">
                  <c:v>250.91814556009683</c:v>
                </c:pt>
                <c:pt idx="113">
                  <c:v>254.64090630605955</c:v>
                </c:pt>
                <c:pt idx="114">
                  <c:v>261.60631854929227</c:v>
                </c:pt>
                <c:pt idx="115">
                  <c:v>266.23468046146451</c:v>
                </c:pt>
                <c:pt idx="116">
                  <c:v>267.39001330695669</c:v>
                </c:pt>
                <c:pt idx="117">
                  <c:v>263.35223329922655</c:v>
                </c:pt>
                <c:pt idx="118">
                  <c:v>258.59150486673104</c:v>
                </c:pt>
                <c:pt idx="119">
                  <c:v>254.03252266939259</c:v>
                </c:pt>
                <c:pt idx="120">
                  <c:v>253.11796843332607</c:v>
                </c:pt>
                <c:pt idx="121">
                  <c:v>253.42560507405162</c:v>
                </c:pt>
                <c:pt idx="122">
                  <c:v>259.55471436424102</c:v>
                </c:pt>
                <c:pt idx="123">
                  <c:v>261.79512450057786</c:v>
                </c:pt>
                <c:pt idx="124">
                  <c:v>264.04933501507907</c:v>
                </c:pt>
                <c:pt idx="125">
                  <c:v>264.00586952616663</c:v>
                </c:pt>
                <c:pt idx="126">
                  <c:v>260.75138864627712</c:v>
                </c:pt>
                <c:pt idx="127">
                  <c:v>263.20417825716288</c:v>
                </c:pt>
                <c:pt idx="128">
                  <c:v>261.56220523088001</c:v>
                </c:pt>
                <c:pt idx="129">
                  <c:v>259.15750194753178</c:v>
                </c:pt>
                <c:pt idx="130">
                  <c:v>258.01825265984382</c:v>
                </c:pt>
                <c:pt idx="131">
                  <c:v>251.75954623341542</c:v>
                </c:pt>
                <c:pt idx="132">
                  <c:v>251.20630190840103</c:v>
                </c:pt>
                <c:pt idx="133">
                  <c:v>249.05111500569637</c:v>
                </c:pt>
                <c:pt idx="134">
                  <c:v>254.0505233895646</c:v>
                </c:pt>
                <c:pt idx="135">
                  <c:v>252.85755882927958</c:v>
                </c:pt>
                <c:pt idx="136">
                  <c:v>253.00334454550878</c:v>
                </c:pt>
                <c:pt idx="137">
                  <c:v>249.80577478605403</c:v>
                </c:pt>
                <c:pt idx="138">
                  <c:v>252.2764022457971</c:v>
                </c:pt>
                <c:pt idx="139">
                  <c:v>251.06299100097814</c:v>
                </c:pt>
                <c:pt idx="140">
                  <c:v>250.79107826651787</c:v>
                </c:pt>
                <c:pt idx="141">
                  <c:v>251.14397443871269</c:v>
                </c:pt>
                <c:pt idx="142">
                  <c:v>253.13078917239164</c:v>
                </c:pt>
                <c:pt idx="143">
                  <c:v>248.56278710180405</c:v>
                </c:pt>
                <c:pt idx="144">
                  <c:v>245.41643232095987</c:v>
                </c:pt>
                <c:pt idx="145">
                  <c:v>243.40483803698038</c:v>
                </c:pt>
                <c:pt idx="146">
                  <c:v>242.76661308840417</c:v>
                </c:pt>
                <c:pt idx="147">
                  <c:v>241.77811217510259</c:v>
                </c:pt>
                <c:pt idx="148">
                  <c:v>241.15530492518985</c:v>
                </c:pt>
                <c:pt idx="149">
                  <c:v>242.01189560812338</c:v>
                </c:pt>
                <c:pt idx="150">
                  <c:v>241.79608212300514</c:v>
                </c:pt>
                <c:pt idx="151">
                  <c:v>241.56904508342203</c:v>
                </c:pt>
                <c:pt idx="152">
                  <c:v>242.81165466362199</c:v>
                </c:pt>
                <c:pt idx="153">
                  <c:v>245.21517223359317</c:v>
                </c:pt>
                <c:pt idx="154">
                  <c:v>247.19814455231929</c:v>
                </c:pt>
                <c:pt idx="155">
                  <c:v>248.05978586723768</c:v>
                </c:pt>
                <c:pt idx="156">
                  <c:v>245.53582222979009</c:v>
                </c:pt>
                <c:pt idx="157">
                  <c:v>249.02477088016596</c:v>
                </c:pt>
              </c:numCache>
            </c:numRef>
          </c:val>
          <c:smooth val="0"/>
        </c:ser>
        <c:ser>
          <c:idx val="3"/>
          <c:order val="4"/>
          <c:tx>
            <c:v>Udlån/BNP (smal)</c:v>
          </c:tx>
          <c:spPr>
            <a:ln w="28575">
              <a:solidFill>
                <a:schemeClr val="accent2"/>
              </a:solidFill>
              <a:prstDash val="solid"/>
            </a:ln>
          </c:spPr>
          <c:marker>
            <c:symbol val="none"/>
          </c:marker>
          <c:cat>
            <c:numRef>
              <c:f>Udlånsserier!$A$8:$A$485</c:f>
              <c:numCache>
                <c:formatCode>m/d/yyyy</c:formatCode>
                <c:ptCount val="160"/>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44135</c:v>
                </c:pt>
              </c:numCache>
            </c:numRef>
          </c:cat>
          <c:val>
            <c:numRef>
              <c:f>Udlånsserier!$E$8:$E$485</c:f>
              <c:numCache>
                <c:formatCode>0.00</c:formatCode>
                <c:ptCount val="160"/>
                <c:pt idx="0">
                  <c:v>98.456241794378315</c:v>
                </c:pt>
                <c:pt idx="1">
                  <c:v>99.536372672376942</c:v>
                </c:pt>
                <c:pt idx="2">
                  <c:v>98.308731762066827</c:v>
                </c:pt>
                <c:pt idx="3">
                  <c:v>97.06912951451136</c:v>
                </c:pt>
                <c:pt idx="4">
                  <c:v>95.776701544135932</c:v>
                </c:pt>
                <c:pt idx="5">
                  <c:v>94.843380708285622</c:v>
                </c:pt>
                <c:pt idx="6">
                  <c:v>92.86529702520194</c:v>
                </c:pt>
                <c:pt idx="7">
                  <c:v>90.853903661507076</c:v>
                </c:pt>
                <c:pt idx="8">
                  <c:v>89.96173860767432</c:v>
                </c:pt>
                <c:pt idx="9">
                  <c:v>90.831781789198956</c:v>
                </c:pt>
                <c:pt idx="10">
                  <c:v>91.022289019741891</c:v>
                </c:pt>
                <c:pt idx="11">
                  <c:v>91.705287341647079</c:v>
                </c:pt>
                <c:pt idx="12">
                  <c:v>92.767062295317572</c:v>
                </c:pt>
                <c:pt idx="13">
                  <c:v>94.843227540090851</c:v>
                </c:pt>
                <c:pt idx="14">
                  <c:v>95.051037458353619</c:v>
                </c:pt>
                <c:pt idx="15">
                  <c:v>96.279755351695513</c:v>
                </c:pt>
                <c:pt idx="16">
                  <c:v>97.699576838588001</c:v>
                </c:pt>
                <c:pt idx="17">
                  <c:v>100.24637861668808</c:v>
                </c:pt>
                <c:pt idx="18">
                  <c:v>100.77836359332505</c:v>
                </c:pt>
                <c:pt idx="19">
                  <c:v>107.31874346488462</c:v>
                </c:pt>
                <c:pt idx="20">
                  <c:v>109.06668152387837</c:v>
                </c:pt>
                <c:pt idx="21">
                  <c:v>112.52941132809408</c:v>
                </c:pt>
                <c:pt idx="22">
                  <c:v>114.34306442528859</c:v>
                </c:pt>
                <c:pt idx="23">
                  <c:v>118.29246387518957</c:v>
                </c:pt>
                <c:pt idx="24">
                  <c:v>118.75370816696307</c:v>
                </c:pt>
                <c:pt idx="25">
                  <c:v>121.01285977682967</c:v>
                </c:pt>
                <c:pt idx="26">
                  <c:v>122.33067301127878</c:v>
                </c:pt>
                <c:pt idx="27">
                  <c:v>125.86801875927533</c:v>
                </c:pt>
                <c:pt idx="28">
                  <c:v>124.90380440855951</c:v>
                </c:pt>
                <c:pt idx="29">
                  <c:v>126.21374287564238</c:v>
                </c:pt>
                <c:pt idx="30">
                  <c:v>127.10355304964673</c:v>
                </c:pt>
                <c:pt idx="31">
                  <c:v>130.06394869266759</c:v>
                </c:pt>
                <c:pt idx="32">
                  <c:v>128.60498645683256</c:v>
                </c:pt>
                <c:pt idx="33">
                  <c:v>129.13070290376325</c:v>
                </c:pt>
                <c:pt idx="34">
                  <c:v>128.42988531664625</c:v>
                </c:pt>
                <c:pt idx="35">
                  <c:v>130.77380576609991</c:v>
                </c:pt>
                <c:pt idx="36">
                  <c:v>130.81426935744705</c:v>
                </c:pt>
                <c:pt idx="37">
                  <c:v>129.80799360692907</c:v>
                </c:pt>
                <c:pt idx="38">
                  <c:v>128.92934506993663</c:v>
                </c:pt>
                <c:pt idx="39">
                  <c:v>129.59913061844409</c:v>
                </c:pt>
                <c:pt idx="40">
                  <c:v>130.10518960346616</c:v>
                </c:pt>
                <c:pt idx="41">
                  <c:v>130.7286180344658</c:v>
                </c:pt>
                <c:pt idx="42">
                  <c:v>127.97838058665936</c:v>
                </c:pt>
                <c:pt idx="43">
                  <c:v>128.59335141993861</c:v>
                </c:pt>
                <c:pt idx="44">
                  <c:v>126.72691095628581</c:v>
                </c:pt>
                <c:pt idx="45">
                  <c:v>125.4367147495217</c:v>
                </c:pt>
                <c:pt idx="46">
                  <c:v>122.83771941550326</c:v>
                </c:pt>
                <c:pt idx="47">
                  <c:v>120.02348849498819</c:v>
                </c:pt>
                <c:pt idx="48">
                  <c:v>118.08504627468801</c:v>
                </c:pt>
                <c:pt idx="49">
                  <c:v>117.47267194867447</c:v>
                </c:pt>
                <c:pt idx="50">
                  <c:v>117.03867658799707</c:v>
                </c:pt>
                <c:pt idx="51">
                  <c:v>116.70450597532573</c:v>
                </c:pt>
                <c:pt idx="52">
                  <c:v>116.70646867518846</c:v>
                </c:pt>
                <c:pt idx="53">
                  <c:v>114.08652399539369</c:v>
                </c:pt>
                <c:pt idx="54">
                  <c:v>110.99345335958786</c:v>
                </c:pt>
                <c:pt idx="55">
                  <c:v>108.55749372271994</c:v>
                </c:pt>
                <c:pt idx="56">
                  <c:v>107.20969621044574</c:v>
                </c:pt>
                <c:pt idx="57">
                  <c:v>107.06633980229579</c:v>
                </c:pt>
                <c:pt idx="58">
                  <c:v>106.46010314090957</c:v>
                </c:pt>
                <c:pt idx="59">
                  <c:v>107.73725159246941</c:v>
                </c:pt>
                <c:pt idx="60">
                  <c:v>108.92680616800983</c:v>
                </c:pt>
                <c:pt idx="61">
                  <c:v>108.49805047236727</c:v>
                </c:pt>
                <c:pt idx="62">
                  <c:v>108.21729919263694</c:v>
                </c:pt>
                <c:pt idx="63">
                  <c:v>107.78435130340492</c:v>
                </c:pt>
                <c:pt idx="64">
                  <c:v>108.43341458135511</c:v>
                </c:pt>
                <c:pt idx="65">
                  <c:v>108.91114694023084</c:v>
                </c:pt>
                <c:pt idx="66">
                  <c:v>110.05363203823786</c:v>
                </c:pt>
                <c:pt idx="67">
                  <c:v>110.43150150388976</c:v>
                </c:pt>
                <c:pt idx="68">
                  <c:v>112.04073974396667</c:v>
                </c:pt>
                <c:pt idx="69">
                  <c:v>114.8759358681053</c:v>
                </c:pt>
                <c:pt idx="70">
                  <c:v>116.41042717084331</c:v>
                </c:pt>
                <c:pt idx="71">
                  <c:v>117.0669443445814</c:v>
                </c:pt>
                <c:pt idx="72">
                  <c:v>119.21784483914047</c:v>
                </c:pt>
                <c:pt idx="73">
                  <c:v>120.74598551820858</c:v>
                </c:pt>
                <c:pt idx="74">
                  <c:v>120.80040149496405</c:v>
                </c:pt>
                <c:pt idx="75">
                  <c:v>120.28760222828441</c:v>
                </c:pt>
                <c:pt idx="76">
                  <c:v>120.28525827823519</c:v>
                </c:pt>
                <c:pt idx="77">
                  <c:v>119.95033124846475</c:v>
                </c:pt>
                <c:pt idx="78">
                  <c:v>120.52341831789302</c:v>
                </c:pt>
                <c:pt idx="79">
                  <c:v>119.3962614893176</c:v>
                </c:pt>
                <c:pt idx="80">
                  <c:v>121.48338368901675</c:v>
                </c:pt>
                <c:pt idx="81">
                  <c:v>121.97470043415994</c:v>
                </c:pt>
                <c:pt idx="82">
                  <c:v>122.77385751020738</c:v>
                </c:pt>
                <c:pt idx="83">
                  <c:v>125.04964718361093</c:v>
                </c:pt>
                <c:pt idx="84">
                  <c:v>125.73954841009143</c:v>
                </c:pt>
                <c:pt idx="85">
                  <c:v>126.25870328359487</c:v>
                </c:pt>
                <c:pt idx="86">
                  <c:v>127.67408520389387</c:v>
                </c:pt>
                <c:pt idx="87">
                  <c:v>128.12369410524985</c:v>
                </c:pt>
                <c:pt idx="88">
                  <c:v>130.42346806008308</c:v>
                </c:pt>
                <c:pt idx="89">
                  <c:v>132.46290951523039</c:v>
                </c:pt>
                <c:pt idx="90">
                  <c:v>133.64127733468902</c:v>
                </c:pt>
                <c:pt idx="91">
                  <c:v>135.09894816425387</c:v>
                </c:pt>
                <c:pt idx="92">
                  <c:v>137.17551399972416</c:v>
                </c:pt>
                <c:pt idx="93">
                  <c:v>138.57423576378864</c:v>
                </c:pt>
                <c:pt idx="94">
                  <c:v>138.59503156159226</c:v>
                </c:pt>
                <c:pt idx="95">
                  <c:v>140.08921445528185</c:v>
                </c:pt>
                <c:pt idx="96">
                  <c:v>143.5814439886708</c:v>
                </c:pt>
                <c:pt idx="97">
                  <c:v>146.01321861139894</c:v>
                </c:pt>
                <c:pt idx="98">
                  <c:v>147.786204331546</c:v>
                </c:pt>
                <c:pt idx="99">
                  <c:v>151.716594317004</c:v>
                </c:pt>
                <c:pt idx="100">
                  <c:v>154.03256665523867</c:v>
                </c:pt>
                <c:pt idx="101">
                  <c:v>157.42738598706845</c:v>
                </c:pt>
                <c:pt idx="102">
                  <c:v>159.13851584205153</c:v>
                </c:pt>
                <c:pt idx="103">
                  <c:v>162.99887567419603</c:v>
                </c:pt>
                <c:pt idx="104">
                  <c:v>166.12500447698375</c:v>
                </c:pt>
                <c:pt idx="105">
                  <c:v>170.85417261992836</c:v>
                </c:pt>
                <c:pt idx="106">
                  <c:v>173.86715712576563</c:v>
                </c:pt>
                <c:pt idx="107">
                  <c:v>177.98310283501064</c:v>
                </c:pt>
                <c:pt idx="108">
                  <c:v>179.71043604932785</c:v>
                </c:pt>
                <c:pt idx="109">
                  <c:v>181.47915003583259</c:v>
                </c:pt>
                <c:pt idx="110">
                  <c:v>181.58321538382998</c:v>
                </c:pt>
                <c:pt idx="111">
                  <c:v>184.07476838667779</c:v>
                </c:pt>
                <c:pt idx="112">
                  <c:v>184.9539876442023</c:v>
                </c:pt>
                <c:pt idx="113">
                  <c:v>188.25645156206662</c:v>
                </c:pt>
                <c:pt idx="114">
                  <c:v>190.55461590117054</c:v>
                </c:pt>
                <c:pt idx="115">
                  <c:v>193.76308398478596</c:v>
                </c:pt>
                <c:pt idx="116">
                  <c:v>193.33074395599951</c:v>
                </c:pt>
                <c:pt idx="117">
                  <c:v>191.26039024582334</c:v>
                </c:pt>
                <c:pt idx="118">
                  <c:v>188.1813565148903</c:v>
                </c:pt>
                <c:pt idx="119">
                  <c:v>185.99190452145345</c:v>
                </c:pt>
                <c:pt idx="120">
                  <c:v>183.66332501617399</c:v>
                </c:pt>
                <c:pt idx="121">
                  <c:v>181.82916789761686</c:v>
                </c:pt>
                <c:pt idx="122">
                  <c:v>181.74247401513998</c:v>
                </c:pt>
                <c:pt idx="123">
                  <c:v>181.54056540155946</c:v>
                </c:pt>
                <c:pt idx="124">
                  <c:v>181.11901473958056</c:v>
                </c:pt>
                <c:pt idx="125">
                  <c:v>180.5235814665559</c:v>
                </c:pt>
                <c:pt idx="126">
                  <c:v>177.78628422942546</c:v>
                </c:pt>
                <c:pt idx="127">
                  <c:v>176.21549428084433</c:v>
                </c:pt>
                <c:pt idx="128">
                  <c:v>175.49212378266813</c:v>
                </c:pt>
                <c:pt idx="129">
                  <c:v>174.63464547135757</c:v>
                </c:pt>
                <c:pt idx="130">
                  <c:v>174.09356969201914</c:v>
                </c:pt>
                <c:pt idx="131">
                  <c:v>173.11402656865386</c:v>
                </c:pt>
                <c:pt idx="132">
                  <c:v>171.8408913205588</c:v>
                </c:pt>
                <c:pt idx="133">
                  <c:v>170.60090735942285</c:v>
                </c:pt>
                <c:pt idx="134">
                  <c:v>170.01148070533276</c:v>
                </c:pt>
                <c:pt idx="135">
                  <c:v>169.23566150581263</c:v>
                </c:pt>
                <c:pt idx="136">
                  <c:v>167.99761136110675</c:v>
                </c:pt>
                <c:pt idx="137">
                  <c:v>167.00603920351637</c:v>
                </c:pt>
                <c:pt idx="138">
                  <c:v>166.30255129992852</c:v>
                </c:pt>
                <c:pt idx="139">
                  <c:v>165.69416671069413</c:v>
                </c:pt>
                <c:pt idx="140">
                  <c:v>165.70159150152514</c:v>
                </c:pt>
                <c:pt idx="141">
                  <c:v>164.69667063911672</c:v>
                </c:pt>
                <c:pt idx="142">
                  <c:v>164.14702219575622</c:v>
                </c:pt>
                <c:pt idx="143">
                  <c:v>162.63665157428767</c:v>
                </c:pt>
                <c:pt idx="144">
                  <c:v>162.30566112735266</c:v>
                </c:pt>
                <c:pt idx="145">
                  <c:v>160.88944737901616</c:v>
                </c:pt>
                <c:pt idx="146">
                  <c:v>159.8971064815822</c:v>
                </c:pt>
                <c:pt idx="147">
                  <c:v>158.39289038079482</c:v>
                </c:pt>
                <c:pt idx="148">
                  <c:v>159.46726467538599</c:v>
                </c:pt>
                <c:pt idx="149">
                  <c:v>159.72505835336548</c:v>
                </c:pt>
                <c:pt idx="150">
                  <c:v>158.86929288839116</c:v>
                </c:pt>
                <c:pt idx="151">
                  <c:v>157.95010965814868</c:v>
                </c:pt>
                <c:pt idx="152">
                  <c:v>157.33178621994409</c:v>
                </c:pt>
                <c:pt idx="153">
                  <c:v>156.39557540437073</c:v>
                </c:pt>
                <c:pt idx="154">
                  <c:v>156.24356614842182</c:v>
                </c:pt>
                <c:pt idx="155">
                  <c:v>156.07852472457216</c:v>
                </c:pt>
                <c:pt idx="156">
                  <c:v>156.06384886788166</c:v>
                </c:pt>
                <c:pt idx="157">
                  <c:v>157.81483221618578</c:v>
                </c:pt>
                <c:pt idx="158">
                  <c:v>160.12093216498252</c:v>
                </c:pt>
              </c:numCache>
            </c:numRef>
          </c:val>
          <c:smooth val="0"/>
        </c:ser>
        <c:dLbls>
          <c:showLegendKey val="0"/>
          <c:showVal val="0"/>
          <c:showCatName val="0"/>
          <c:showSerName val="0"/>
          <c:showPercent val="0"/>
          <c:showBubbleSize val="0"/>
        </c:dLbls>
        <c:marker val="1"/>
        <c:smooth val="0"/>
        <c:axId val="464506240"/>
        <c:axId val="464516224"/>
      </c:lineChart>
      <c:lineChart>
        <c:grouping val="standard"/>
        <c:varyColors val="0"/>
        <c:ser>
          <c:idx val="1"/>
          <c:order val="0"/>
          <c:tx>
            <c:v>Udlån, bred (højre akse)</c:v>
          </c:tx>
          <c:spPr>
            <a:ln w="28575">
              <a:solidFill>
                <a:schemeClr val="accent1"/>
              </a:solidFill>
              <a:prstDash val="sysDot"/>
            </a:ln>
          </c:spPr>
          <c:marker>
            <c:symbol val="none"/>
          </c:marker>
          <c:cat>
            <c:numRef>
              <c:f>Udlånsserier!$A$8:$A$485</c:f>
              <c:numCache>
                <c:formatCode>m/d/yyyy</c:formatCode>
                <c:ptCount val="160"/>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44135</c:v>
                </c:pt>
              </c:numCache>
            </c:numRef>
          </c:cat>
          <c:val>
            <c:numRef>
              <c:f>Udlånsserier!$C$8:$C$485</c:f>
              <c:numCache>
                <c:formatCode>0.00</c:formatCode>
                <c:ptCount val="160"/>
                <c:pt idx="0">
                  <c:v>469.438530116724</c:v>
                </c:pt>
                <c:pt idx="1">
                  <c:v>484.46174278781973</c:v>
                </c:pt>
                <c:pt idx="2">
                  <c:v>491.62684990553169</c:v>
                </c:pt>
                <c:pt idx="3">
                  <c:v>498.86858270034594</c:v>
                </c:pt>
                <c:pt idx="4">
                  <c:v>507.57709921331002</c:v>
                </c:pt>
                <c:pt idx="5">
                  <c:v>520.54183606994445</c:v>
                </c:pt>
                <c:pt idx="6">
                  <c:v>527.78920334427357</c:v>
                </c:pt>
                <c:pt idx="7">
                  <c:v>532.68410955305376</c:v>
                </c:pt>
                <c:pt idx="8">
                  <c:v>543.36105292440573</c:v>
                </c:pt>
                <c:pt idx="9">
                  <c:v>563.21604925556505</c:v>
                </c:pt>
                <c:pt idx="10">
                  <c:v>575.44836639592472</c:v>
                </c:pt>
                <c:pt idx="11">
                  <c:v>594.71505131289189</c:v>
                </c:pt>
                <c:pt idx="12">
                  <c:v>615.93957654744418</c:v>
                </c:pt>
                <c:pt idx="13">
                  <c:v>645.87440526206069</c:v>
                </c:pt>
                <c:pt idx="14">
                  <c:v>664.80408537393816</c:v>
                </c:pt>
                <c:pt idx="15">
                  <c:v>691.04601878704921</c:v>
                </c:pt>
                <c:pt idx="16">
                  <c:v>713.77322879542703</c:v>
                </c:pt>
                <c:pt idx="17">
                  <c:v>746.31853790207083</c:v>
                </c:pt>
                <c:pt idx="18">
                  <c:v>766.77081168245263</c:v>
                </c:pt>
                <c:pt idx="19">
                  <c:v>841.90763996309215</c:v>
                </c:pt>
                <c:pt idx="20">
                  <c:v>879.10253942259988</c:v>
                </c:pt>
                <c:pt idx="21">
                  <c:v>932.72646512450888</c:v>
                </c:pt>
                <c:pt idx="22">
                  <c:v>957.89439911378565</c:v>
                </c:pt>
                <c:pt idx="23">
                  <c:v>1008.2086016121925</c:v>
                </c:pt>
                <c:pt idx="24">
                  <c:v>1017.8940411135666</c:v>
                </c:pt>
                <c:pt idx="25">
                  <c:v>1055.9356631478524</c:v>
                </c:pt>
                <c:pt idx="26">
                  <c:v>1078.4657301579564</c:v>
                </c:pt>
                <c:pt idx="27">
                  <c:v>1134.356419223059</c:v>
                </c:pt>
                <c:pt idx="28">
                  <c:v>1144.3288265502536</c:v>
                </c:pt>
                <c:pt idx="29">
                  <c:v>1168.8278748127457</c:v>
                </c:pt>
                <c:pt idx="30">
                  <c:v>1190.7543833552211</c:v>
                </c:pt>
                <c:pt idx="31">
                  <c:v>1239.1559101254534</c:v>
                </c:pt>
                <c:pt idx="32">
                  <c:v>1244.1505387202212</c:v>
                </c:pt>
                <c:pt idx="33">
                  <c:v>1267.9201060088117</c:v>
                </c:pt>
                <c:pt idx="34">
                  <c:v>1279.165634547734</c:v>
                </c:pt>
                <c:pt idx="35">
                  <c:v>1323.3278206901666</c:v>
                </c:pt>
                <c:pt idx="36">
                  <c:v>1337.7589134008379</c:v>
                </c:pt>
                <c:pt idx="37">
                  <c:v>1343.4869744445814</c:v>
                </c:pt>
                <c:pt idx="38">
                  <c:v>1356.2973156146702</c:v>
                </c:pt>
                <c:pt idx="39">
                  <c:v>1375.7738047919106</c:v>
                </c:pt>
                <c:pt idx="40">
                  <c:v>1407.8924322788953</c:v>
                </c:pt>
                <c:pt idx="41">
                  <c:v>1429.3240267959181</c:v>
                </c:pt>
                <c:pt idx="42">
                  <c:v>1414.6085926217806</c:v>
                </c:pt>
                <c:pt idx="43">
                  <c:v>1433.7081982815041</c:v>
                </c:pt>
                <c:pt idx="44">
                  <c:v>1425.4856058895889</c:v>
                </c:pt>
                <c:pt idx="45">
                  <c:v>1417.0327690661816</c:v>
                </c:pt>
                <c:pt idx="46">
                  <c:v>1396.0920186928979</c:v>
                </c:pt>
                <c:pt idx="47">
                  <c:v>1378.2223112641336</c:v>
                </c:pt>
                <c:pt idx="48">
                  <c:v>1356.0126671776979</c:v>
                </c:pt>
                <c:pt idx="49">
                  <c:v>1350.5612810534421</c:v>
                </c:pt>
                <c:pt idx="50">
                  <c:v>1342.9578736168237</c:v>
                </c:pt>
                <c:pt idx="51">
                  <c:v>1334.512286523493</c:v>
                </c:pt>
                <c:pt idx="52">
                  <c:v>1348.264877657482</c:v>
                </c:pt>
                <c:pt idx="53">
                  <c:v>1343.2726116679009</c:v>
                </c:pt>
                <c:pt idx="54">
                  <c:v>1323.5798036599026</c:v>
                </c:pt>
                <c:pt idx="55">
                  <c:v>1318.8534990467606</c:v>
                </c:pt>
                <c:pt idx="56">
                  <c:v>1322.8564903142169</c:v>
                </c:pt>
                <c:pt idx="57">
                  <c:v>1331.1190223474539</c:v>
                </c:pt>
                <c:pt idx="58">
                  <c:v>1336.5440158864626</c:v>
                </c:pt>
                <c:pt idx="59">
                  <c:v>1361.7157329543354</c:v>
                </c:pt>
                <c:pt idx="60">
                  <c:v>1385.5820710648195</c:v>
                </c:pt>
                <c:pt idx="61">
                  <c:v>1395.3173559542402</c:v>
                </c:pt>
                <c:pt idx="62">
                  <c:v>1412.9631117048611</c:v>
                </c:pt>
                <c:pt idx="63">
                  <c:v>1423.6319814443505</c:v>
                </c:pt>
                <c:pt idx="64">
                  <c:v>1450.3346499502879</c:v>
                </c:pt>
                <c:pt idx="65">
                  <c:v>1476.9337146267628</c:v>
                </c:pt>
                <c:pt idx="66">
                  <c:v>1506.9181600999013</c:v>
                </c:pt>
                <c:pt idx="67">
                  <c:v>1531.5926048942893</c:v>
                </c:pt>
                <c:pt idx="68">
                  <c:v>1573.2238602255343</c:v>
                </c:pt>
                <c:pt idx="69">
                  <c:v>1614.8711290248157</c:v>
                </c:pt>
                <c:pt idx="70">
                  <c:v>1652.8536483596813</c:v>
                </c:pt>
                <c:pt idx="71">
                  <c:v>1677.5250511647332</c:v>
                </c:pt>
                <c:pt idx="72">
                  <c:v>1731.5450934979676</c:v>
                </c:pt>
                <c:pt idx="73">
                  <c:v>1769.1534260627186</c:v>
                </c:pt>
                <c:pt idx="74">
                  <c:v>1774.822573760152</c:v>
                </c:pt>
                <c:pt idx="75">
                  <c:v>1820.568793579032</c:v>
                </c:pt>
                <c:pt idx="76">
                  <c:v>1922.6033265750957</c:v>
                </c:pt>
                <c:pt idx="77">
                  <c:v>1925.3864312343749</c:v>
                </c:pt>
                <c:pt idx="78">
                  <c:v>2016.4366361512507</c:v>
                </c:pt>
                <c:pt idx="79">
                  <c:v>2037.3024510086768</c:v>
                </c:pt>
                <c:pt idx="80">
                  <c:v>2071.3800337525113</c:v>
                </c:pt>
                <c:pt idx="81">
                  <c:v>2121.0476714831698</c:v>
                </c:pt>
                <c:pt idx="82">
                  <c:v>2174.2376166997519</c:v>
                </c:pt>
                <c:pt idx="83">
                  <c:v>2245.3531808265493</c:v>
                </c:pt>
                <c:pt idx="84">
                  <c:v>2251.0671011183153</c:v>
                </c:pt>
                <c:pt idx="85">
                  <c:v>2262.4198758912589</c:v>
                </c:pt>
                <c:pt idx="86">
                  <c:v>2309.6984971054335</c:v>
                </c:pt>
                <c:pt idx="87">
                  <c:v>2309.8138500890209</c:v>
                </c:pt>
                <c:pt idx="88">
                  <c:v>2389.0466577690777</c:v>
                </c:pt>
                <c:pt idx="89">
                  <c:v>2426.8115692949232</c:v>
                </c:pt>
                <c:pt idx="90">
                  <c:v>2463.4045409740243</c:v>
                </c:pt>
                <c:pt idx="91">
                  <c:v>2466.6126965961994</c:v>
                </c:pt>
                <c:pt idx="92">
                  <c:v>2569.8796285918097</c:v>
                </c:pt>
                <c:pt idx="93">
                  <c:v>2618.7858420987172</c:v>
                </c:pt>
                <c:pt idx="94">
                  <c:v>2683.2950221679403</c:v>
                </c:pt>
                <c:pt idx="95">
                  <c:v>2756.7137768724497</c:v>
                </c:pt>
                <c:pt idx="96">
                  <c:v>2875.9767633444299</c:v>
                </c:pt>
                <c:pt idx="97">
                  <c:v>2984.4606198222518</c:v>
                </c:pt>
                <c:pt idx="98">
                  <c:v>3076.1938053530776</c:v>
                </c:pt>
                <c:pt idx="99">
                  <c:v>3214.4083148730106</c:v>
                </c:pt>
                <c:pt idx="100">
                  <c:v>3366.6886631435905</c:v>
                </c:pt>
                <c:pt idx="101">
                  <c:v>3521.3860636954882</c:v>
                </c:pt>
                <c:pt idx="102">
                  <c:v>3658.569466246608</c:v>
                </c:pt>
                <c:pt idx="103">
                  <c:v>3794.6186597700002</c:v>
                </c:pt>
                <c:pt idx="104">
                  <c:v>3868.0216123318769</c:v>
                </c:pt>
                <c:pt idx="105">
                  <c:v>3919.2064530415564</c:v>
                </c:pt>
                <c:pt idx="106">
                  <c:v>4004.0483818522762</c:v>
                </c:pt>
                <c:pt idx="107">
                  <c:v>4153.5870821218414</c:v>
                </c:pt>
                <c:pt idx="108">
                  <c:v>4244.9829008076504</c:v>
                </c:pt>
                <c:pt idx="109">
                  <c:v>4327.6670094886713</c:v>
                </c:pt>
                <c:pt idx="110">
                  <c:v>4392.9482644738628</c:v>
                </c:pt>
                <c:pt idx="111">
                  <c:v>4425.5632171700545</c:v>
                </c:pt>
                <c:pt idx="112">
                  <c:v>4490.1802147979333</c:v>
                </c:pt>
                <c:pt idx="113">
                  <c:v>4480.152105548812</c:v>
                </c:pt>
                <c:pt idx="114">
                  <c:v>4537.0383826003763</c:v>
                </c:pt>
                <c:pt idx="115">
                  <c:v>4584.8274322268808</c:v>
                </c:pt>
                <c:pt idx="116">
                  <c:v>4630.6602504498751</c:v>
                </c:pt>
                <c:pt idx="117">
                  <c:v>4634.4726015997894</c:v>
                </c:pt>
                <c:pt idx="118">
                  <c:v>4619.4786429392825</c:v>
                </c:pt>
                <c:pt idx="119">
                  <c:v>4600.2749530200308</c:v>
                </c:pt>
                <c:pt idx="120">
                  <c:v>4632.3119402983002</c:v>
                </c:pt>
                <c:pt idx="121">
                  <c:v>4668.3530710691048</c:v>
                </c:pt>
                <c:pt idx="122">
                  <c:v>4783.0742763042344</c:v>
                </c:pt>
                <c:pt idx="123">
                  <c:v>4834.8323592766719</c:v>
                </c:pt>
                <c:pt idx="124">
                  <c:v>4897.3230165246714</c:v>
                </c:pt>
                <c:pt idx="125">
                  <c:v>4925.8215136192166</c:v>
                </c:pt>
                <c:pt idx="126">
                  <c:v>4910.9916537639838</c:v>
                </c:pt>
                <c:pt idx="127">
                  <c:v>4987.7191779732366</c:v>
                </c:pt>
                <c:pt idx="128">
                  <c:v>4974.1284568756455</c:v>
                </c:pt>
                <c:pt idx="129">
                  <c:v>4953.7956497270707</c:v>
                </c:pt>
                <c:pt idx="130">
                  <c:v>4952.9183780583626</c:v>
                </c:pt>
                <c:pt idx="131">
                  <c:v>4858.2039636662175</c:v>
                </c:pt>
                <c:pt idx="132">
                  <c:v>4885.9625721184002</c:v>
                </c:pt>
                <c:pt idx="133">
                  <c:v>4863.2211227162334</c:v>
                </c:pt>
                <c:pt idx="134">
                  <c:v>4990.0603804178281</c:v>
                </c:pt>
                <c:pt idx="135">
                  <c:v>5009.6139555256868</c:v>
                </c:pt>
                <c:pt idx="136">
                  <c:v>5053.7418072965384</c:v>
                </c:pt>
                <c:pt idx="137">
                  <c:v>5035.5848081372778</c:v>
                </c:pt>
                <c:pt idx="138">
                  <c:v>5116.1654375447652</c:v>
                </c:pt>
                <c:pt idx="139">
                  <c:v>5112.6467487439195</c:v>
                </c:pt>
                <c:pt idx="140">
                  <c:v>5129.4299237850901</c:v>
                </c:pt>
                <c:pt idx="141">
                  <c:v>5188.3833679293657</c:v>
                </c:pt>
                <c:pt idx="142">
                  <c:v>5268.9173766233325</c:v>
                </c:pt>
                <c:pt idx="143">
                  <c:v>5239.2064265318259</c:v>
                </c:pt>
                <c:pt idx="144">
                  <c:v>5236.2049999999999</c:v>
                </c:pt>
                <c:pt idx="145">
                  <c:v>5252.433</c:v>
                </c:pt>
                <c:pt idx="146">
                  <c:v>5286.2430000000004</c:v>
                </c:pt>
                <c:pt idx="147">
                  <c:v>5302.1939999999995</c:v>
                </c:pt>
                <c:pt idx="148">
                  <c:v>5302.7640000000001</c:v>
                </c:pt>
                <c:pt idx="149">
                  <c:v>5350.6409999999996</c:v>
                </c:pt>
                <c:pt idx="150">
                  <c:v>5393.9869999999992</c:v>
                </c:pt>
                <c:pt idx="151">
                  <c:v>5444</c:v>
                </c:pt>
                <c:pt idx="152">
                  <c:v>5529.3070000000007</c:v>
                </c:pt>
                <c:pt idx="153">
                  <c:v>5630.8760000000002</c:v>
                </c:pt>
                <c:pt idx="154">
                  <c:v>5728.817</c:v>
                </c:pt>
                <c:pt idx="155">
                  <c:v>5792.1959999999999</c:v>
                </c:pt>
                <c:pt idx="156">
                  <c:v>5767.8819999999996</c:v>
                </c:pt>
                <c:pt idx="157">
                  <c:v>5760.4409999999998</c:v>
                </c:pt>
              </c:numCache>
            </c:numRef>
          </c:val>
          <c:smooth val="0"/>
        </c:ser>
        <c:ser>
          <c:idx val="0"/>
          <c:order val="1"/>
          <c:tx>
            <c:v>Udlån, smal (højre akse)</c:v>
          </c:tx>
          <c:spPr>
            <a:ln w="28575">
              <a:solidFill>
                <a:schemeClr val="accent2"/>
              </a:solidFill>
              <a:prstDash val="sysDot"/>
            </a:ln>
          </c:spPr>
          <c:marker>
            <c:symbol val="none"/>
          </c:marker>
          <c:cat>
            <c:numRef>
              <c:f>Udlånsserier!$A$8:$A$485</c:f>
              <c:numCache>
                <c:formatCode>m/d/yyyy</c:formatCode>
                <c:ptCount val="160"/>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44135</c:v>
                </c:pt>
              </c:numCache>
            </c:numRef>
          </c:cat>
          <c:val>
            <c:numRef>
              <c:f>Udlånsserier!$B$8:$B$485</c:f>
              <c:numCache>
                <c:formatCode>0.00</c:formatCode>
                <c:ptCount val="160"/>
                <c:pt idx="0">
                  <c:v>394.90019257924803</c:v>
                </c:pt>
                <c:pt idx="1">
                  <c:v>407.0515679361676</c:v>
                </c:pt>
                <c:pt idx="2">
                  <c:v>412.89221241992948</c:v>
                </c:pt>
                <c:pt idx="3">
                  <c:v>419.08037275507536</c:v>
                </c:pt>
                <c:pt idx="4">
                  <c:v>425.89102075892743</c:v>
                </c:pt>
                <c:pt idx="5">
                  <c:v>436.51136192790591</c:v>
                </c:pt>
                <c:pt idx="6">
                  <c:v>442.38158330838399</c:v>
                </c:pt>
                <c:pt idx="7">
                  <c:v>446.67144870198979</c:v>
                </c:pt>
                <c:pt idx="8">
                  <c:v>455.3077675007757</c:v>
                </c:pt>
                <c:pt idx="9">
                  <c:v>471.88203895161121</c:v>
                </c:pt>
                <c:pt idx="10">
                  <c:v>482.0169845734373</c:v>
                </c:pt>
                <c:pt idx="11">
                  <c:v>497.78195009438627</c:v>
                </c:pt>
                <c:pt idx="12">
                  <c:v>516.2860842834848</c:v>
                </c:pt>
                <c:pt idx="13">
                  <c:v>540.78986573824932</c:v>
                </c:pt>
                <c:pt idx="14">
                  <c:v>556.43723569169197</c:v>
                </c:pt>
                <c:pt idx="15">
                  <c:v>576.29781201262222</c:v>
                </c:pt>
                <c:pt idx="16">
                  <c:v>595.62773961797188</c:v>
                </c:pt>
                <c:pt idx="17">
                  <c:v>623.11861092141248</c:v>
                </c:pt>
                <c:pt idx="18">
                  <c:v>639.83550525914677</c:v>
                </c:pt>
                <c:pt idx="19">
                  <c:v>698.8241511759586</c:v>
                </c:pt>
                <c:pt idx="20">
                  <c:v>729.16354847423872</c:v>
                </c:pt>
                <c:pt idx="21">
                  <c:v>772.14545601479983</c:v>
                </c:pt>
                <c:pt idx="22">
                  <c:v>796.38876091393877</c:v>
                </c:pt>
                <c:pt idx="23">
                  <c:v>835.28338215306258</c:v>
                </c:pt>
                <c:pt idx="24">
                  <c:v>844.29640007144167</c:v>
                </c:pt>
                <c:pt idx="25">
                  <c:v>873.53512742656028</c:v>
                </c:pt>
                <c:pt idx="26">
                  <c:v>892.5476696172891</c:v>
                </c:pt>
                <c:pt idx="27">
                  <c:v>933.33136695567725</c:v>
                </c:pt>
                <c:pt idx="28">
                  <c:v>941.91672936008877</c:v>
                </c:pt>
                <c:pt idx="29">
                  <c:v>959.65896053268762</c:v>
                </c:pt>
                <c:pt idx="30">
                  <c:v>976.45676279139821</c:v>
                </c:pt>
                <c:pt idx="31">
                  <c:v>1008.841327509821</c:v>
                </c:pt>
                <c:pt idx="32">
                  <c:v>1012.783510801866</c:v>
                </c:pt>
                <c:pt idx="33">
                  <c:v>1030.6478569110523</c:v>
                </c:pt>
                <c:pt idx="34">
                  <c:v>1038.5131775239272</c:v>
                </c:pt>
                <c:pt idx="35">
                  <c:v>1069.0318386281967</c:v>
                </c:pt>
                <c:pt idx="36">
                  <c:v>1081.4225583820885</c:v>
                </c:pt>
                <c:pt idx="37">
                  <c:v>1086.1266669181434</c:v>
                </c:pt>
                <c:pt idx="38">
                  <c:v>1093.1831462908804</c:v>
                </c:pt>
                <c:pt idx="39">
                  <c:v>1108.8501615714074</c:v>
                </c:pt>
                <c:pt idx="40">
                  <c:v>1126.1905212076033</c:v>
                </c:pt>
                <c:pt idx="41">
                  <c:v>1142.0452071490934</c:v>
                </c:pt>
                <c:pt idx="42">
                  <c:v>1130.9449492443089</c:v>
                </c:pt>
                <c:pt idx="43">
                  <c:v>1145.1237943945534</c:v>
                </c:pt>
                <c:pt idx="44">
                  <c:v>1138.5145680312717</c:v>
                </c:pt>
                <c:pt idx="45">
                  <c:v>1133.1952810471789</c:v>
                </c:pt>
                <c:pt idx="46">
                  <c:v>1118.9287861558191</c:v>
                </c:pt>
                <c:pt idx="47">
                  <c:v>1107.8167988087409</c:v>
                </c:pt>
                <c:pt idx="48">
                  <c:v>1089.5707219765463</c:v>
                </c:pt>
                <c:pt idx="49">
                  <c:v>1085.7999068215981</c:v>
                </c:pt>
                <c:pt idx="50">
                  <c:v>1082.607758438973</c:v>
                </c:pt>
                <c:pt idx="51">
                  <c:v>1083.6013379808994</c:v>
                </c:pt>
                <c:pt idx="52">
                  <c:v>1095.8737408600196</c:v>
                </c:pt>
                <c:pt idx="53">
                  <c:v>1093.7475055438392</c:v>
                </c:pt>
                <c:pt idx="54">
                  <c:v>1080.7432553623071</c:v>
                </c:pt>
                <c:pt idx="55">
                  <c:v>1078.3015851477771</c:v>
                </c:pt>
                <c:pt idx="56">
                  <c:v>1082.0674638520288</c:v>
                </c:pt>
                <c:pt idx="57">
                  <c:v>1090.3636045465803</c:v>
                </c:pt>
                <c:pt idx="58">
                  <c:v>1094.8357007011141</c:v>
                </c:pt>
                <c:pt idx="59">
                  <c:v>1116.5888755043527</c:v>
                </c:pt>
                <c:pt idx="60">
                  <c:v>1135.9976615261744</c:v>
                </c:pt>
                <c:pt idx="61">
                  <c:v>1146.3904012910327</c:v>
                </c:pt>
                <c:pt idx="62">
                  <c:v>1161.604489533765</c:v>
                </c:pt>
                <c:pt idx="63">
                  <c:v>1172.8015265323488</c:v>
                </c:pt>
                <c:pt idx="64">
                  <c:v>1194.0687613698824</c:v>
                </c:pt>
                <c:pt idx="65">
                  <c:v>1217.4088004979001</c:v>
                </c:pt>
                <c:pt idx="66">
                  <c:v>1243.6060420320878</c:v>
                </c:pt>
                <c:pt idx="67">
                  <c:v>1265.6554387360804</c:v>
                </c:pt>
                <c:pt idx="68">
                  <c:v>1300.344825468477</c:v>
                </c:pt>
                <c:pt idx="69">
                  <c:v>1336.1220100819328</c:v>
                </c:pt>
                <c:pt idx="70">
                  <c:v>1367.9389296845798</c:v>
                </c:pt>
                <c:pt idx="71">
                  <c:v>1388.4139599267355</c:v>
                </c:pt>
                <c:pt idx="72">
                  <c:v>1423.3418495344981</c:v>
                </c:pt>
                <c:pt idx="73">
                  <c:v>1460.5434408282511</c:v>
                </c:pt>
                <c:pt idx="74">
                  <c:v>1476.6641078744406</c:v>
                </c:pt>
                <c:pt idx="75">
                  <c:v>1493.3705816641509</c:v>
                </c:pt>
                <c:pt idx="76">
                  <c:v>1518.1202447296064</c:v>
                </c:pt>
                <c:pt idx="77">
                  <c:v>1538.3629982615605</c:v>
                </c:pt>
                <c:pt idx="78">
                  <c:v>1570.7817109370997</c:v>
                </c:pt>
                <c:pt idx="79">
                  <c:v>1584.2689937017549</c:v>
                </c:pt>
                <c:pt idx="80">
                  <c:v>1627.2699245143792</c:v>
                </c:pt>
                <c:pt idx="81">
                  <c:v>1648.1221522663691</c:v>
                </c:pt>
                <c:pt idx="82">
                  <c:v>1675.0037380117594</c:v>
                </c:pt>
                <c:pt idx="83">
                  <c:v>1715.1809607704074</c:v>
                </c:pt>
                <c:pt idx="84">
                  <c:v>1735.0800285108514</c:v>
                </c:pt>
                <c:pt idx="85">
                  <c:v>1758.5312193339093</c:v>
                </c:pt>
                <c:pt idx="86">
                  <c:v>1790.3736968142036</c:v>
                </c:pt>
                <c:pt idx="87">
                  <c:v>1806.8003342722334</c:v>
                </c:pt>
                <c:pt idx="88">
                  <c:v>1851.6219760489998</c:v>
                </c:pt>
                <c:pt idx="89">
                  <c:v>1882.960258759</c:v>
                </c:pt>
                <c:pt idx="90">
                  <c:v>1905.8582560699999</c:v>
                </c:pt>
                <c:pt idx="91">
                  <c:v>1941.101687224</c:v>
                </c:pt>
                <c:pt idx="92">
                  <c:v>1989.18212851</c:v>
                </c:pt>
                <c:pt idx="93">
                  <c:v>2035.101226427</c:v>
                </c:pt>
                <c:pt idx="94">
                  <c:v>2061.185309384</c:v>
                </c:pt>
                <c:pt idx="95">
                  <c:v>2109.8836589110001</c:v>
                </c:pt>
                <c:pt idx="96">
                  <c:v>2179.8534826360001</c:v>
                </c:pt>
                <c:pt idx="97">
                  <c:v>2254.4440953599997</c:v>
                </c:pt>
                <c:pt idx="98">
                  <c:v>2315.2186770580001</c:v>
                </c:pt>
                <c:pt idx="99">
                  <c:v>2406.3769024620001</c:v>
                </c:pt>
                <c:pt idx="100">
                  <c:v>2484.545300149</c:v>
                </c:pt>
                <c:pt idx="101">
                  <c:v>2580.8645658720002</c:v>
                </c:pt>
                <c:pt idx="102">
                  <c:v>2649.8154272860002</c:v>
                </c:pt>
                <c:pt idx="103">
                  <c:v>2742.1300854669998</c:v>
                </c:pt>
                <c:pt idx="104">
                  <c:v>2822.1315760550001</c:v>
                </c:pt>
                <c:pt idx="105">
                  <c:v>2909.8174138900004</c:v>
                </c:pt>
                <c:pt idx="106">
                  <c:v>2980.6046746070001</c:v>
                </c:pt>
                <c:pt idx="107">
                  <c:v>3094.9481751980002</c:v>
                </c:pt>
                <c:pt idx="108">
                  <c:v>3154.9964152819998</c:v>
                </c:pt>
                <c:pt idx="109">
                  <c:v>3231.2362663879994</c:v>
                </c:pt>
                <c:pt idx="110">
                  <c:v>3272.3111244319998</c:v>
                </c:pt>
                <c:pt idx="111">
                  <c:v>3316.1069524860004</c:v>
                </c:pt>
                <c:pt idx="112">
                  <c:v>3309.7516088930001</c:v>
                </c:pt>
                <c:pt idx="113">
                  <c:v>3312.1840087830001</c:v>
                </c:pt>
                <c:pt idx="114">
                  <c:v>3304.7887035740005</c:v>
                </c:pt>
                <c:pt idx="115">
                  <c:v>3336.7940693019996</c:v>
                </c:pt>
                <c:pt idx="116">
                  <c:v>3348.1018238299994</c:v>
                </c:pt>
                <c:pt idx="117">
                  <c:v>3365.8003475459996</c:v>
                </c:pt>
                <c:pt idx="118">
                  <c:v>3361.6717527820001</c:v>
                </c:pt>
                <c:pt idx="119">
                  <c:v>3368.1273989790006</c:v>
                </c:pt>
                <c:pt idx="120">
                  <c:v>3361.222511121</c:v>
                </c:pt>
                <c:pt idx="121">
                  <c:v>3349.4751018419997</c:v>
                </c:pt>
                <c:pt idx="122">
                  <c:v>3349.1503111509996</c:v>
                </c:pt>
                <c:pt idx="123">
                  <c:v>3352.6911618360004</c:v>
                </c:pt>
                <c:pt idx="124">
                  <c:v>3359.2143663750003</c:v>
                </c:pt>
                <c:pt idx="125">
                  <c:v>3368.208983003</c:v>
                </c:pt>
                <c:pt idx="126">
                  <c:v>3348.4268771769994</c:v>
                </c:pt>
                <c:pt idx="127">
                  <c:v>3339.283616622</c:v>
                </c:pt>
                <c:pt idx="128">
                  <c:v>3337.3337179749997</c:v>
                </c:pt>
                <c:pt idx="129">
                  <c:v>3338.1412481850002</c:v>
                </c:pt>
                <c:pt idx="130">
                  <c:v>3341.9001638079999</c:v>
                </c:pt>
                <c:pt idx="131">
                  <c:v>3340.5813706953131</c:v>
                </c:pt>
                <c:pt idx="132">
                  <c:v>3342.3053361848688</c:v>
                </c:pt>
                <c:pt idx="133">
                  <c:v>3331.3239180074497</c:v>
                </c:pt>
                <c:pt idx="134">
                  <c:v>3339.3655040141462</c:v>
                </c:pt>
                <c:pt idx="135">
                  <c:v>3352.8969257531598</c:v>
                </c:pt>
                <c:pt idx="136">
                  <c:v>3355.7522869381069</c:v>
                </c:pt>
                <c:pt idx="137">
                  <c:v>3366.5077382644831</c:v>
                </c:pt>
                <c:pt idx="138">
                  <c:v>3372.6157403625507</c:v>
                </c:pt>
                <c:pt idx="139">
                  <c:v>3374.1960108965759</c:v>
                </c:pt>
                <c:pt idx="140">
                  <c:v>3389.0946509806936</c:v>
                </c:pt>
                <c:pt idx="141">
                  <c:v>3402.4685187335122</c:v>
                </c:pt>
                <c:pt idx="142">
                  <c:v>3416.7202670046654</c:v>
                </c:pt>
                <c:pt idx="143">
                  <c:v>3428.0553418828358</c:v>
                </c:pt>
                <c:pt idx="144">
                  <c:v>3462.9535858131967</c:v>
                </c:pt>
                <c:pt idx="145">
                  <c:v>3471.8333849917899</c:v>
                </c:pt>
                <c:pt idx="146">
                  <c:v>3481.7594936364521</c:v>
                </c:pt>
                <c:pt idx="147">
                  <c:v>3473.5560860508303</c:v>
                </c:pt>
                <c:pt idx="148">
                  <c:v>3506.5256829470627</c:v>
                </c:pt>
                <c:pt idx="149">
                  <c:v>3531.3613151345576</c:v>
                </c:pt>
                <c:pt idx="150">
                  <c:v>3544.0561857542302</c:v>
                </c:pt>
                <c:pt idx="151">
                  <c:v>3559.563671256039</c:v>
                </c:pt>
                <c:pt idx="152">
                  <c:v>3582.7594358005672</c:v>
                </c:pt>
                <c:pt idx="153">
                  <c:v>3591.3115980105658</c:v>
                </c:pt>
                <c:pt idx="154">
                  <c:v>3620.9446454896756</c:v>
                </c:pt>
                <c:pt idx="155">
                  <c:v>3644.4335523187597</c:v>
                </c:pt>
                <c:pt idx="156">
                  <c:v>3666.0958737554083</c:v>
                </c:pt>
                <c:pt idx="157">
                  <c:v>3650.5726988248098</c:v>
                </c:pt>
                <c:pt idx="158">
                  <c:v>3672.8539420003694</c:v>
                </c:pt>
                <c:pt idx="159">
                  <c:v>3676.394078223369</c:v>
                </c:pt>
              </c:numCache>
            </c:numRef>
          </c:val>
          <c:smooth val="0"/>
        </c:ser>
        <c:ser>
          <c:idx val="2"/>
          <c:order val="2"/>
          <c:tx>
            <c:v>BNP (sum af seneste 4 kvartaler, højre akse)</c:v>
          </c:tx>
          <c:spPr>
            <a:ln w="28575">
              <a:solidFill>
                <a:schemeClr val="accent3"/>
              </a:solidFill>
              <a:prstDash val="solid"/>
            </a:ln>
          </c:spPr>
          <c:marker>
            <c:symbol val="none"/>
          </c:marker>
          <c:cat>
            <c:numRef>
              <c:f>Udlånsserier!$A$8:$A$485</c:f>
              <c:numCache>
                <c:formatCode>m/d/yyyy</c:formatCode>
                <c:ptCount val="160"/>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44135</c:v>
                </c:pt>
              </c:numCache>
            </c:numRef>
          </c:cat>
          <c:val>
            <c:numRef>
              <c:f>Udlånsserier!$D$8:$D$485</c:f>
              <c:numCache>
                <c:formatCode>0.00</c:formatCode>
                <c:ptCount val="160"/>
                <c:pt idx="0">
                  <c:v>401.09208454653418</c:v>
                </c:pt>
                <c:pt idx="1">
                  <c:v>408.94756058267677</c:v>
                </c:pt>
                <c:pt idx="2">
                  <c:v>419.99546227413248</c:v>
                </c:pt>
                <c:pt idx="3">
                  <c:v>431.73393523882879</c:v>
                </c:pt>
                <c:pt idx="4">
                  <c:v>444.67079560332093</c:v>
                </c:pt>
                <c:pt idx="5">
                  <c:v>460.24441417847078</c:v>
                </c:pt>
                <c:pt idx="6">
                  <c:v>476.3691039380725</c:v>
                </c:pt>
                <c:pt idx="7">
                  <c:v>491.63704662173507</c:v>
                </c:pt>
                <c:pt idx="8">
                  <c:v>506.112681399351</c:v>
                </c:pt>
                <c:pt idx="9">
                  <c:v>519.51203604785383</c:v>
                </c:pt>
                <c:pt idx="10">
                  <c:v>529.55928681258752</c:v>
                </c:pt>
                <c:pt idx="11">
                  <c:v>542.80616148107674</c:v>
                </c:pt>
                <c:pt idx="12">
                  <c:v>556.54029728776311</c:v>
                </c:pt>
                <c:pt idx="13">
                  <c:v>570.19344423897201</c:v>
                </c:pt>
                <c:pt idx="14">
                  <c:v>585.40890301749062</c:v>
                </c:pt>
                <c:pt idx="15">
                  <c:v>598.56592895099573</c:v>
                </c:pt>
                <c:pt idx="16">
                  <c:v>609.65232285706202</c:v>
                </c:pt>
                <c:pt idx="17">
                  <c:v>621.58715309211334</c:v>
                </c:pt>
                <c:pt idx="18">
                  <c:v>634.89372365788802</c:v>
                </c:pt>
                <c:pt idx="19">
                  <c:v>651.16691512943248</c:v>
                </c:pt>
                <c:pt idx="20">
                  <c:v>668.54839469430476</c:v>
                </c:pt>
                <c:pt idx="21">
                  <c:v>686.1721277146911</c:v>
                </c:pt>
                <c:pt idx="22">
                  <c:v>696.49065723115791</c:v>
                </c:pt>
                <c:pt idx="23">
                  <c:v>706.11715640175566</c:v>
                </c:pt>
                <c:pt idx="24">
                  <c:v>710.96424112028058</c:v>
                </c:pt>
                <c:pt idx="25">
                  <c:v>721.85313944114887</c:v>
                </c:pt>
                <c:pt idx="26">
                  <c:v>729.61886634515372</c:v>
                </c:pt>
                <c:pt idx="27">
                  <c:v>741.51589590099843</c:v>
                </c:pt>
                <c:pt idx="28">
                  <c:v>754.11372281270587</c:v>
                </c:pt>
                <c:pt idx="29">
                  <c:v>760.3442689107427</c:v>
                </c:pt>
                <c:pt idx="30">
                  <c:v>768.23718878259331</c:v>
                </c:pt>
                <c:pt idx="31">
                  <c:v>775.65023794075751</c:v>
                </c:pt>
                <c:pt idx="32">
                  <c:v>787.51496244806651</c:v>
                </c:pt>
                <c:pt idx="33">
                  <c:v>798.14314778349751</c:v>
                </c:pt>
                <c:pt idx="34">
                  <c:v>808.62267762947363</c:v>
                </c:pt>
                <c:pt idx="35">
                  <c:v>817.46633614093264</c:v>
                </c:pt>
                <c:pt idx="36">
                  <c:v>826.6854707013083</c:v>
                </c:pt>
                <c:pt idx="37">
                  <c:v>836.717860540267</c:v>
                </c:pt>
                <c:pt idx="38">
                  <c:v>847.89319739264363</c:v>
                </c:pt>
                <c:pt idx="39">
                  <c:v>855.59999999999991</c:v>
                </c:pt>
                <c:pt idx="40">
                  <c:v>865.60000000000014</c:v>
                </c:pt>
                <c:pt idx="41">
                  <c:v>873.6</c:v>
                </c:pt>
                <c:pt idx="42">
                  <c:v>883.7</c:v>
                </c:pt>
                <c:pt idx="43">
                  <c:v>890.5</c:v>
                </c:pt>
                <c:pt idx="44">
                  <c:v>898.4</c:v>
                </c:pt>
                <c:pt idx="45">
                  <c:v>903.4</c:v>
                </c:pt>
                <c:pt idx="46">
                  <c:v>910.9</c:v>
                </c:pt>
                <c:pt idx="47">
                  <c:v>923</c:v>
                </c:pt>
                <c:pt idx="48">
                  <c:v>922.7</c:v>
                </c:pt>
                <c:pt idx="49">
                  <c:v>924.3</c:v>
                </c:pt>
                <c:pt idx="50">
                  <c:v>925</c:v>
                </c:pt>
                <c:pt idx="51">
                  <c:v>928.5</c:v>
                </c:pt>
                <c:pt idx="52">
                  <c:v>939</c:v>
                </c:pt>
                <c:pt idx="53">
                  <c:v>958.69999999999993</c:v>
                </c:pt>
                <c:pt idx="54">
                  <c:v>973.7</c:v>
                </c:pt>
                <c:pt idx="55">
                  <c:v>993.3</c:v>
                </c:pt>
                <c:pt idx="56">
                  <c:v>1009.3</c:v>
                </c:pt>
                <c:pt idx="57">
                  <c:v>1018.4000000000001</c:v>
                </c:pt>
                <c:pt idx="58">
                  <c:v>1028.4000000000001</c:v>
                </c:pt>
                <c:pt idx="59">
                  <c:v>1036.3999999999999</c:v>
                </c:pt>
                <c:pt idx="60">
                  <c:v>1042.8999999999999</c:v>
                </c:pt>
                <c:pt idx="61">
                  <c:v>1056.6000000000001</c:v>
                </c:pt>
                <c:pt idx="62">
                  <c:v>1073.4000000000001</c:v>
                </c:pt>
                <c:pt idx="63">
                  <c:v>1088.0999999999999</c:v>
                </c:pt>
                <c:pt idx="64">
                  <c:v>1101.1999999999998</c:v>
                </c:pt>
                <c:pt idx="65">
                  <c:v>1117.8</c:v>
                </c:pt>
                <c:pt idx="66">
                  <c:v>1130</c:v>
                </c:pt>
                <c:pt idx="67">
                  <c:v>1146.0999999999999</c:v>
                </c:pt>
                <c:pt idx="68">
                  <c:v>1160.5999999999999</c:v>
                </c:pt>
                <c:pt idx="69">
                  <c:v>1163.1000000000001</c:v>
                </c:pt>
                <c:pt idx="70">
                  <c:v>1175.0999999999999</c:v>
                </c:pt>
                <c:pt idx="71">
                  <c:v>1186</c:v>
                </c:pt>
                <c:pt idx="72">
                  <c:v>1193.9000000000001</c:v>
                </c:pt>
                <c:pt idx="73">
                  <c:v>1209.5999999999999</c:v>
                </c:pt>
                <c:pt idx="74">
                  <c:v>1222.4000000000001</c:v>
                </c:pt>
                <c:pt idx="75">
                  <c:v>1241.5</c:v>
                </c:pt>
                <c:pt idx="76">
                  <c:v>1262.0999999999999</c:v>
                </c:pt>
                <c:pt idx="77">
                  <c:v>1282.5</c:v>
                </c:pt>
                <c:pt idx="78">
                  <c:v>1303.3</c:v>
                </c:pt>
                <c:pt idx="79">
                  <c:v>1326.8999999999999</c:v>
                </c:pt>
                <c:pt idx="80">
                  <c:v>1339.5</c:v>
                </c:pt>
                <c:pt idx="81">
                  <c:v>1351.1999999999998</c:v>
                </c:pt>
                <c:pt idx="82">
                  <c:v>1364.3000000000002</c:v>
                </c:pt>
                <c:pt idx="83">
                  <c:v>1371.6</c:v>
                </c:pt>
                <c:pt idx="84">
                  <c:v>1379.8999999999999</c:v>
                </c:pt>
                <c:pt idx="85">
                  <c:v>1392.8</c:v>
                </c:pt>
                <c:pt idx="86">
                  <c:v>1402.3</c:v>
                </c:pt>
                <c:pt idx="87">
                  <c:v>1410.1999999999998</c:v>
                </c:pt>
                <c:pt idx="88">
                  <c:v>1419.7</c:v>
                </c:pt>
                <c:pt idx="89">
                  <c:v>1421.5</c:v>
                </c:pt>
                <c:pt idx="90">
                  <c:v>1426.1</c:v>
                </c:pt>
                <c:pt idx="91">
                  <c:v>1436.8000000000002</c:v>
                </c:pt>
                <c:pt idx="92">
                  <c:v>1450.1</c:v>
                </c:pt>
                <c:pt idx="93">
                  <c:v>1468.6000000000001</c:v>
                </c:pt>
                <c:pt idx="94">
                  <c:v>1487.2</c:v>
                </c:pt>
                <c:pt idx="95">
                  <c:v>1506.1000000000001</c:v>
                </c:pt>
                <c:pt idx="96">
                  <c:v>1518.2</c:v>
                </c:pt>
                <c:pt idx="97">
                  <c:v>1544</c:v>
                </c:pt>
                <c:pt idx="98">
                  <c:v>1566.6000000000001</c:v>
                </c:pt>
                <c:pt idx="99">
                  <c:v>1586.1</c:v>
                </c:pt>
                <c:pt idx="100">
                  <c:v>1613</c:v>
                </c:pt>
                <c:pt idx="101">
                  <c:v>1639.4</c:v>
                </c:pt>
                <c:pt idx="102">
                  <c:v>1665.1</c:v>
                </c:pt>
                <c:pt idx="103">
                  <c:v>1682.3</c:v>
                </c:pt>
                <c:pt idx="104">
                  <c:v>1698.8000000000002</c:v>
                </c:pt>
                <c:pt idx="105">
                  <c:v>1703.1000000000001</c:v>
                </c:pt>
                <c:pt idx="106">
                  <c:v>1714.3</c:v>
                </c:pt>
                <c:pt idx="107">
                  <c:v>1738.9</c:v>
                </c:pt>
                <c:pt idx="108">
                  <c:v>1755.6</c:v>
                </c:pt>
                <c:pt idx="109">
                  <c:v>1780.5</c:v>
                </c:pt>
                <c:pt idx="110">
                  <c:v>1802.1</c:v>
                </c:pt>
                <c:pt idx="111">
                  <c:v>1801.5</c:v>
                </c:pt>
                <c:pt idx="112">
                  <c:v>1789.5</c:v>
                </c:pt>
                <c:pt idx="113">
                  <c:v>1759.4</c:v>
                </c:pt>
                <c:pt idx="114">
                  <c:v>1734.3</c:v>
                </c:pt>
                <c:pt idx="115">
                  <c:v>1722.1000000000001</c:v>
                </c:pt>
                <c:pt idx="116">
                  <c:v>1731.8</c:v>
                </c:pt>
                <c:pt idx="117">
                  <c:v>1759.8000000000002</c:v>
                </c:pt>
                <c:pt idx="118">
                  <c:v>1786.3999999999999</c:v>
                </c:pt>
                <c:pt idx="119">
                  <c:v>1810.9</c:v>
                </c:pt>
                <c:pt idx="120">
                  <c:v>1830.1000000000001</c:v>
                </c:pt>
                <c:pt idx="121">
                  <c:v>1842.1</c:v>
                </c:pt>
                <c:pt idx="122">
                  <c:v>1842.8000000000002</c:v>
                </c:pt>
                <c:pt idx="123">
                  <c:v>1846.8</c:v>
                </c:pt>
                <c:pt idx="124">
                  <c:v>1854.6999999999998</c:v>
                </c:pt>
                <c:pt idx="125">
                  <c:v>1865.8</c:v>
                </c:pt>
                <c:pt idx="126">
                  <c:v>1883.4</c:v>
                </c:pt>
                <c:pt idx="127">
                  <c:v>1895</c:v>
                </c:pt>
                <c:pt idx="128">
                  <c:v>1901.7</c:v>
                </c:pt>
                <c:pt idx="129">
                  <c:v>1911.5</c:v>
                </c:pt>
                <c:pt idx="130">
                  <c:v>1919.6000000000001</c:v>
                </c:pt>
                <c:pt idx="131">
                  <c:v>1929.7</c:v>
                </c:pt>
                <c:pt idx="132">
                  <c:v>1945</c:v>
                </c:pt>
                <c:pt idx="133">
                  <c:v>1952.7</c:v>
                </c:pt>
                <c:pt idx="134">
                  <c:v>1964.2</c:v>
                </c:pt>
                <c:pt idx="135">
                  <c:v>1981.2</c:v>
                </c:pt>
                <c:pt idx="136">
                  <c:v>1997.5</c:v>
                </c:pt>
                <c:pt idx="137">
                  <c:v>2015.8000000000002</c:v>
                </c:pt>
                <c:pt idx="138">
                  <c:v>2028</c:v>
                </c:pt>
                <c:pt idx="139">
                  <c:v>2036.4</c:v>
                </c:pt>
                <c:pt idx="140">
                  <c:v>2045.3</c:v>
                </c:pt>
                <c:pt idx="141">
                  <c:v>2065.9</c:v>
                </c:pt>
                <c:pt idx="142">
                  <c:v>2081.5</c:v>
                </c:pt>
                <c:pt idx="143">
                  <c:v>2107.8000000000002</c:v>
                </c:pt>
                <c:pt idx="144">
                  <c:v>2133.6</c:v>
                </c:pt>
                <c:pt idx="145">
                  <c:v>2157.9</c:v>
                </c:pt>
                <c:pt idx="146">
                  <c:v>2177.5</c:v>
                </c:pt>
                <c:pt idx="147">
                  <c:v>2193</c:v>
                </c:pt>
                <c:pt idx="148">
                  <c:v>2198.9</c:v>
                </c:pt>
                <c:pt idx="149">
                  <c:v>2210.9</c:v>
                </c:pt>
                <c:pt idx="150">
                  <c:v>2230.8000000000002</c:v>
                </c:pt>
                <c:pt idx="151">
                  <c:v>2253.6000000000004</c:v>
                </c:pt>
                <c:pt idx="152">
                  <c:v>2277.2000000000003</c:v>
                </c:pt>
                <c:pt idx="153">
                  <c:v>2296.3000000000002</c:v>
                </c:pt>
                <c:pt idx="154">
                  <c:v>2317.5</c:v>
                </c:pt>
                <c:pt idx="155">
                  <c:v>2335</c:v>
                </c:pt>
                <c:pt idx="156">
                  <c:v>2349.1000000000004</c:v>
                </c:pt>
                <c:pt idx="157">
                  <c:v>2313.2000000000003</c:v>
                </c:pt>
                <c:pt idx="158">
                  <c:v>2293.8000000000002</c:v>
                </c:pt>
              </c:numCache>
            </c:numRef>
          </c:val>
          <c:smooth val="0"/>
        </c:ser>
        <c:dLbls>
          <c:showLegendKey val="0"/>
          <c:showVal val="0"/>
          <c:showCatName val="0"/>
          <c:showSerName val="0"/>
          <c:showPercent val="0"/>
          <c:showBubbleSize val="0"/>
        </c:dLbls>
        <c:marker val="1"/>
        <c:smooth val="0"/>
        <c:axId val="464716160"/>
        <c:axId val="464517760"/>
      </c:lineChart>
      <c:dateAx>
        <c:axId val="464506240"/>
        <c:scaling>
          <c:orientation val="minMax"/>
          <c:min val="29587"/>
        </c:scaling>
        <c:delete val="0"/>
        <c:axPos val="b"/>
        <c:numFmt formatCode="yyyy" sourceLinked="0"/>
        <c:majorTickMark val="out"/>
        <c:minorTickMark val="out"/>
        <c:tickLblPos val="low"/>
        <c:spPr>
          <a:ln w="9525">
            <a:solidFill>
              <a:srgbClr val="7F7F7F"/>
            </a:solidFill>
          </a:ln>
        </c:spPr>
        <c:crossAx val="464516224"/>
        <c:crosses val="autoZero"/>
        <c:auto val="1"/>
        <c:lblOffset val="100"/>
        <c:baseTimeUnit val="months"/>
        <c:majorUnit val="3"/>
        <c:majorTimeUnit val="years"/>
        <c:minorUnit val="1"/>
        <c:minorTimeUnit val="years"/>
      </c:dateAx>
      <c:valAx>
        <c:axId val="464516224"/>
        <c:scaling>
          <c:orientation val="minMax"/>
          <c:max val="300"/>
          <c:min val="6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64506240"/>
        <c:crosses val="autoZero"/>
        <c:crossBetween val="between"/>
        <c:majorUnit val="40"/>
      </c:valAx>
      <c:valAx>
        <c:axId val="464517760"/>
        <c:scaling>
          <c:orientation val="minMax"/>
          <c:max val="6000"/>
          <c:min val="0"/>
        </c:scaling>
        <c:delete val="0"/>
        <c:axPos val="r"/>
        <c:numFmt formatCode="#,##0" sourceLinked="0"/>
        <c:majorTickMark val="out"/>
        <c:minorTickMark val="none"/>
        <c:tickLblPos val="nextTo"/>
        <c:spPr>
          <a:ln>
            <a:noFill/>
          </a:ln>
        </c:spPr>
        <c:crossAx val="464716160"/>
        <c:crosses val="max"/>
        <c:crossBetween val="between"/>
        <c:majorUnit val="1000"/>
      </c:valAx>
      <c:dateAx>
        <c:axId val="464716160"/>
        <c:scaling>
          <c:orientation val="minMax"/>
        </c:scaling>
        <c:delete val="1"/>
        <c:axPos val="b"/>
        <c:numFmt formatCode="m/d/yyyy" sourceLinked="1"/>
        <c:majorTickMark val="out"/>
        <c:minorTickMark val="none"/>
        <c:tickLblPos val="nextTo"/>
        <c:crossAx val="464517760"/>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87665198237885467"/>
          <c:w val="0.77995789319438513"/>
          <c:h val="0.12334801762114538"/>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7472528745236016E-2"/>
          <c:w val="0.90934480078119495"/>
          <c:h val="0.81261142165553035"/>
        </c:manualLayout>
      </c:layout>
      <c:barChart>
        <c:barDir val="col"/>
        <c:grouping val="clustered"/>
        <c:varyColors val="0"/>
        <c:ser>
          <c:idx val="0"/>
          <c:order val="3"/>
          <c:tx>
            <c:v>Vækst i reale huspriser (højre akse)</c:v>
          </c:tx>
          <c:spPr>
            <a:solidFill>
              <a:schemeClr val="accent4"/>
            </a:solidFill>
            <a:ln w="19050">
              <a:solidFill>
                <a:schemeClr val="accent4"/>
              </a:solidFill>
            </a:ln>
          </c:spPr>
          <c:invertIfNegative val="0"/>
          <c:val>
            <c:numRef>
              <c:f>'Boligpriser og BNI'!$E$8:$E$196</c:f>
              <c:numCache>
                <c:formatCode>0.00</c:formatCode>
                <c:ptCount val="189"/>
                <c:pt idx="0">
                  <c:v>4.0829783368087735</c:v>
                </c:pt>
                <c:pt idx="1">
                  <c:v>-2.7899161782169002</c:v>
                </c:pt>
                <c:pt idx="2">
                  <c:v>-9.2679279140613922</c:v>
                </c:pt>
                <c:pt idx="3">
                  <c:v>-14.123779903879907</c:v>
                </c:pt>
                <c:pt idx="4">
                  <c:v>-10.38219535698558</c:v>
                </c:pt>
                <c:pt idx="5">
                  <c:v>-1.5457849936878376</c:v>
                </c:pt>
                <c:pt idx="6">
                  <c:v>6.4295399614391124</c:v>
                </c:pt>
                <c:pt idx="7">
                  <c:v>12.828308776048146</c:v>
                </c:pt>
                <c:pt idx="8">
                  <c:v>9.3856259545739729</c:v>
                </c:pt>
                <c:pt idx="9">
                  <c:v>4.2516013418101739</c:v>
                </c:pt>
                <c:pt idx="10">
                  <c:v>-0.73957752440648727</c:v>
                </c:pt>
                <c:pt idx="11">
                  <c:v>-2.753041460879857</c:v>
                </c:pt>
                <c:pt idx="12">
                  <c:v>-1.6883857651135092</c:v>
                </c:pt>
                <c:pt idx="13">
                  <c:v>-2.3138343817412088</c:v>
                </c:pt>
                <c:pt idx="14">
                  <c:v>4.2371777700915159</c:v>
                </c:pt>
                <c:pt idx="15">
                  <c:v>5.4781107988778333</c:v>
                </c:pt>
                <c:pt idx="16">
                  <c:v>6.6095487436240052</c:v>
                </c:pt>
                <c:pt idx="17">
                  <c:v>10.394145832024204</c:v>
                </c:pt>
                <c:pt idx="18">
                  <c:v>7.7743290557681366</c:v>
                </c:pt>
                <c:pt idx="19">
                  <c:v>7.0532803333747562</c:v>
                </c:pt>
                <c:pt idx="20">
                  <c:v>4.8999565441518955</c:v>
                </c:pt>
                <c:pt idx="21">
                  <c:v>3.3152778604278232</c:v>
                </c:pt>
                <c:pt idx="22">
                  <c:v>2.014895893179891</c:v>
                </c:pt>
                <c:pt idx="23">
                  <c:v>-1.0636042010358393</c:v>
                </c:pt>
                <c:pt idx="24">
                  <c:v>-2.6141871593314492</c:v>
                </c:pt>
                <c:pt idx="25">
                  <c:v>-8.3174368357745614</c:v>
                </c:pt>
                <c:pt idx="26">
                  <c:v>-12.906818715654611</c:v>
                </c:pt>
                <c:pt idx="27">
                  <c:v>-10.275466090958085</c:v>
                </c:pt>
                <c:pt idx="28">
                  <c:v>-10.839074282748552</c:v>
                </c:pt>
                <c:pt idx="29">
                  <c:v>-10.937458182118487</c:v>
                </c:pt>
                <c:pt idx="30">
                  <c:v>-13.439425793501647</c:v>
                </c:pt>
                <c:pt idx="31">
                  <c:v>-17.633658024142395</c:v>
                </c:pt>
                <c:pt idx="32">
                  <c:v>-17.053442919868477</c:v>
                </c:pt>
                <c:pt idx="33">
                  <c:v>-16.597223329867951</c:v>
                </c:pt>
                <c:pt idx="34">
                  <c:v>-10.838104964165318</c:v>
                </c:pt>
                <c:pt idx="35">
                  <c:v>-9.4162233269848183</c:v>
                </c:pt>
                <c:pt idx="36">
                  <c:v>-8.0982045775243368</c:v>
                </c:pt>
                <c:pt idx="37">
                  <c:v>2.1548931378523317</c:v>
                </c:pt>
                <c:pt idx="38">
                  <c:v>14.378694855196205</c:v>
                </c:pt>
                <c:pt idx="39">
                  <c:v>18.904235644508539</c:v>
                </c:pt>
                <c:pt idx="40">
                  <c:v>20.034411516048898</c:v>
                </c:pt>
                <c:pt idx="41">
                  <c:v>16.179889473143348</c:v>
                </c:pt>
                <c:pt idx="42">
                  <c:v>4.866505665864751</c:v>
                </c:pt>
                <c:pt idx="43">
                  <c:v>4.3015761147123799</c:v>
                </c:pt>
                <c:pt idx="44">
                  <c:v>7.3814943479507233</c:v>
                </c:pt>
                <c:pt idx="45">
                  <c:v>5.8825215866970426</c:v>
                </c:pt>
                <c:pt idx="46">
                  <c:v>9.8707801114829685</c:v>
                </c:pt>
                <c:pt idx="47">
                  <c:v>17.998634975740792</c:v>
                </c:pt>
                <c:pt idx="48">
                  <c:v>17.443344263304319</c:v>
                </c:pt>
                <c:pt idx="49">
                  <c:v>24.113171870909756</c:v>
                </c:pt>
                <c:pt idx="50">
                  <c:v>16.602334103791904</c:v>
                </c:pt>
                <c:pt idx="51">
                  <c:v>3.7592885388971542</c:v>
                </c:pt>
                <c:pt idx="52">
                  <c:v>0.91132491504075652</c:v>
                </c:pt>
                <c:pt idx="53">
                  <c:v>-12.27998990635858</c:v>
                </c:pt>
                <c:pt idx="54">
                  <c:v>-11.651965443628853</c:v>
                </c:pt>
                <c:pt idx="55">
                  <c:v>-10.105911262206735</c:v>
                </c:pt>
                <c:pt idx="56">
                  <c:v>-11.690158239983262</c:v>
                </c:pt>
                <c:pt idx="57">
                  <c:v>-5.7236278196942987</c:v>
                </c:pt>
                <c:pt idx="58">
                  <c:v>-4.6171139559455625</c:v>
                </c:pt>
                <c:pt idx="59">
                  <c:v>-1.7335294501426679</c:v>
                </c:pt>
                <c:pt idx="60">
                  <c:v>-0.43279627585041114</c:v>
                </c:pt>
                <c:pt idx="61">
                  <c:v>-2.5379504362688432</c:v>
                </c:pt>
                <c:pt idx="62">
                  <c:v>-3.3339853889418181</c:v>
                </c:pt>
                <c:pt idx="63">
                  <c:v>-6.7862965719300616</c:v>
                </c:pt>
                <c:pt idx="64">
                  <c:v>-8.2862069432452898</c:v>
                </c:pt>
                <c:pt idx="65">
                  <c:v>-11.403452053680496</c:v>
                </c:pt>
                <c:pt idx="66">
                  <c:v>-8.9954876944769673</c:v>
                </c:pt>
                <c:pt idx="67">
                  <c:v>-7.5514236846403238</c:v>
                </c:pt>
                <c:pt idx="68">
                  <c:v>-8.1930693869495812</c:v>
                </c:pt>
                <c:pt idx="69">
                  <c:v>-1.8840398713150242</c:v>
                </c:pt>
                <c:pt idx="70">
                  <c:v>-3.0358363742536754</c:v>
                </c:pt>
                <c:pt idx="71">
                  <c:v>-1.8126530862560997</c:v>
                </c:pt>
                <c:pt idx="72">
                  <c:v>0.92003075451156935</c:v>
                </c:pt>
                <c:pt idx="73">
                  <c:v>-0.22210643653892692</c:v>
                </c:pt>
                <c:pt idx="74">
                  <c:v>-1.2572387617406977</c:v>
                </c:pt>
                <c:pt idx="75">
                  <c:v>-3.0592861021063289</c:v>
                </c:pt>
                <c:pt idx="76">
                  <c:v>-6.5531912807022197</c:v>
                </c:pt>
                <c:pt idx="77">
                  <c:v>-6.9674987386803107</c:v>
                </c:pt>
                <c:pt idx="78">
                  <c:v>-7.0506118508108955</c:v>
                </c:pt>
                <c:pt idx="79">
                  <c:v>-1.0669758344096003</c:v>
                </c:pt>
                <c:pt idx="80">
                  <c:v>7.4945008227943033</c:v>
                </c:pt>
                <c:pt idx="81">
                  <c:v>14.145695217464183</c:v>
                </c:pt>
                <c:pt idx="82">
                  <c:v>14.258687609224975</c:v>
                </c:pt>
                <c:pt idx="83">
                  <c:v>7.204276331527848</c:v>
                </c:pt>
                <c:pt idx="84">
                  <c:v>2.9405441841561242</c:v>
                </c:pt>
                <c:pt idx="85">
                  <c:v>-0.3068447969818755</c:v>
                </c:pt>
                <c:pt idx="86">
                  <c:v>3.842892200596415</c:v>
                </c:pt>
                <c:pt idx="87">
                  <c:v>8.5228995894963688</c:v>
                </c:pt>
                <c:pt idx="88">
                  <c:v>10.696488163406869</c:v>
                </c:pt>
                <c:pt idx="89">
                  <c:v>10.141881793555463</c:v>
                </c:pt>
                <c:pt idx="90">
                  <c:v>8.408612233836287</c:v>
                </c:pt>
                <c:pt idx="91">
                  <c:v>8.1641157730362188</c:v>
                </c:pt>
                <c:pt idx="92">
                  <c:v>8.8218320061660194</c:v>
                </c:pt>
                <c:pt idx="93">
                  <c:v>10.707558106949321</c:v>
                </c:pt>
                <c:pt idx="94">
                  <c:v>10.737979803557241</c:v>
                </c:pt>
                <c:pt idx="95">
                  <c:v>9.6193424508699277</c:v>
                </c:pt>
                <c:pt idx="96">
                  <c:v>7.2501112220025865</c:v>
                </c:pt>
                <c:pt idx="97">
                  <c:v>6.0553508262604971</c:v>
                </c:pt>
                <c:pt idx="98">
                  <c:v>7.8460350676500479</c:v>
                </c:pt>
                <c:pt idx="99">
                  <c:v>7.1053798436860438</c:v>
                </c:pt>
                <c:pt idx="100">
                  <c:v>8.5445749242730749</c:v>
                </c:pt>
                <c:pt idx="101">
                  <c:v>7.8572929262106461</c:v>
                </c:pt>
                <c:pt idx="102">
                  <c:v>4.9283744822393727</c:v>
                </c:pt>
                <c:pt idx="103">
                  <c:v>4.4719026885658542</c:v>
                </c:pt>
                <c:pt idx="104">
                  <c:v>2.0499742799006349</c:v>
                </c:pt>
                <c:pt idx="105">
                  <c:v>2.0317495499544647</c:v>
                </c:pt>
                <c:pt idx="106">
                  <c:v>3.1274393317088034</c:v>
                </c:pt>
                <c:pt idx="107">
                  <c:v>3.9908442121229015</c:v>
                </c:pt>
                <c:pt idx="108">
                  <c:v>5.2953174561944927</c:v>
                </c:pt>
                <c:pt idx="109">
                  <c:v>5.7319099047188793</c:v>
                </c:pt>
                <c:pt idx="110">
                  <c:v>3.5159901955083672</c:v>
                </c:pt>
                <c:pt idx="111">
                  <c:v>2.6059458190255347</c:v>
                </c:pt>
                <c:pt idx="112">
                  <c:v>1.4513056292228876</c:v>
                </c:pt>
                <c:pt idx="113">
                  <c:v>1.0926852904088458</c:v>
                </c:pt>
                <c:pt idx="114">
                  <c:v>1.7704965684715246</c:v>
                </c:pt>
                <c:pt idx="115">
                  <c:v>1.7096407463152996</c:v>
                </c:pt>
                <c:pt idx="116">
                  <c:v>2.2207223202602044</c:v>
                </c:pt>
                <c:pt idx="117">
                  <c:v>0.70788171583169301</c:v>
                </c:pt>
                <c:pt idx="118">
                  <c:v>1.7922982379691366</c:v>
                </c:pt>
                <c:pt idx="119">
                  <c:v>2.3969579540255026</c:v>
                </c:pt>
                <c:pt idx="120">
                  <c:v>2.8971274650166468</c:v>
                </c:pt>
                <c:pt idx="121">
                  <c:v>5.5189785972408423</c:v>
                </c:pt>
                <c:pt idx="122">
                  <c:v>6.4866213377562376</c:v>
                </c:pt>
                <c:pt idx="123">
                  <c:v>8.3927808611228727</c:v>
                </c:pt>
                <c:pt idx="124">
                  <c:v>10.230721914640517</c:v>
                </c:pt>
                <c:pt idx="125">
                  <c:v>11.824395360470486</c:v>
                </c:pt>
                <c:pt idx="126">
                  <c:v>13.792802317245156</c:v>
                </c:pt>
                <c:pt idx="127">
                  <c:v>16.685623321239305</c:v>
                </c:pt>
                <c:pt idx="128">
                  <c:v>19.855973152714633</c:v>
                </c:pt>
                <c:pt idx="129">
                  <c:v>22.963972289480129</c:v>
                </c:pt>
                <c:pt idx="130">
                  <c:v>22.79778472872389</c:v>
                </c:pt>
                <c:pt idx="131">
                  <c:v>17.825230960359306</c:v>
                </c:pt>
                <c:pt idx="132">
                  <c:v>13.212264362961857</c:v>
                </c:pt>
                <c:pt idx="133">
                  <c:v>8.2449241693734585</c:v>
                </c:pt>
                <c:pt idx="134">
                  <c:v>2.6523245968480547</c:v>
                </c:pt>
                <c:pt idx="135">
                  <c:v>1.5915302228062034</c:v>
                </c:pt>
                <c:pt idx="136">
                  <c:v>-1.0780660912671935</c:v>
                </c:pt>
                <c:pt idx="137">
                  <c:v>-3.8978753479574801</c:v>
                </c:pt>
                <c:pt idx="138">
                  <c:v>-4.0976148817135734</c:v>
                </c:pt>
                <c:pt idx="139">
                  <c:v>-7.8884357513928087</c:v>
                </c:pt>
                <c:pt idx="140">
                  <c:v>-12.986441499513745</c:v>
                </c:pt>
                <c:pt idx="141">
                  <c:v>-16.328002130657271</c:v>
                </c:pt>
                <c:pt idx="142">
                  <c:v>-16.499285778904483</c:v>
                </c:pt>
                <c:pt idx="143">
                  <c:v>-12.908512320068521</c:v>
                </c:pt>
                <c:pt idx="144">
                  <c:v>-5.9430004438764339</c:v>
                </c:pt>
                <c:pt idx="145">
                  <c:v>-0.84545826211452901</c:v>
                </c:pt>
                <c:pt idx="146">
                  <c:v>1.0361579305079527</c:v>
                </c:pt>
                <c:pt idx="147">
                  <c:v>0.45147248405332796</c:v>
                </c:pt>
                <c:pt idx="148">
                  <c:v>0.52933314447247692</c:v>
                </c:pt>
                <c:pt idx="149">
                  <c:v>-2.4767274447291321</c:v>
                </c:pt>
                <c:pt idx="150">
                  <c:v>-3.5237443996774087</c:v>
                </c:pt>
                <c:pt idx="151">
                  <c:v>-5.407712001184251</c:v>
                </c:pt>
                <c:pt idx="152">
                  <c:v>-8.5255713203340129</c:v>
                </c:pt>
                <c:pt idx="153">
                  <c:v>-7.3230655361132602</c:v>
                </c:pt>
                <c:pt idx="154">
                  <c:v>-7.6850949653023193</c:v>
                </c:pt>
                <c:pt idx="155">
                  <c:v>-5.0756190950536517</c:v>
                </c:pt>
                <c:pt idx="156">
                  <c:v>-1.6880254248800686</c:v>
                </c:pt>
                <c:pt idx="157">
                  <c:v>0.57452989727364567</c:v>
                </c:pt>
                <c:pt idx="158">
                  <c:v>2.4718065153581881</c:v>
                </c:pt>
                <c:pt idx="159">
                  <c:v>2.2163071912846055</c:v>
                </c:pt>
                <c:pt idx="160">
                  <c:v>2.1281911934612374</c:v>
                </c:pt>
                <c:pt idx="161">
                  <c:v>1.6179110291462351</c:v>
                </c:pt>
                <c:pt idx="162">
                  <c:v>2.7375631720619076</c:v>
                </c:pt>
                <c:pt idx="163">
                  <c:v>3.382124898578609</c:v>
                </c:pt>
                <c:pt idx="164">
                  <c:v>3.0486578361207162</c:v>
                </c:pt>
                <c:pt idx="165">
                  <c:v>5.6207000965951215</c:v>
                </c:pt>
                <c:pt idx="166">
                  <c:v>5.4242918953944397</c:v>
                </c:pt>
                <c:pt idx="167">
                  <c:v>5.5426977279178224</c:v>
                </c:pt>
                <c:pt idx="168">
                  <c:v>6.1591771142705865</c:v>
                </c:pt>
                <c:pt idx="169">
                  <c:v>4.807355417539938</c:v>
                </c:pt>
                <c:pt idx="170">
                  <c:v>3.1894928284253776</c:v>
                </c:pt>
                <c:pt idx="171">
                  <c:v>3.9261481129085229</c:v>
                </c:pt>
                <c:pt idx="172">
                  <c:v>3.056784122617251</c:v>
                </c:pt>
                <c:pt idx="173">
                  <c:v>1.9359830968251446</c:v>
                </c:pt>
                <c:pt idx="174">
                  <c:v>3.7414947867912662</c:v>
                </c:pt>
                <c:pt idx="175">
                  <c:v>3.0659393241178723</c:v>
                </c:pt>
                <c:pt idx="176">
                  <c:v>3.102577850898669</c:v>
                </c:pt>
                <c:pt idx="177">
                  <c:v>4.7631221259414103</c:v>
                </c:pt>
                <c:pt idx="178">
                  <c:v>3.1650351026705881</c:v>
                </c:pt>
                <c:pt idx="179">
                  <c:v>2.0410918369765607</c:v>
                </c:pt>
                <c:pt idx="180">
                  <c:v>2.19958802321083</c:v>
                </c:pt>
                <c:pt idx="181">
                  <c:v>1.1540223567023666</c:v>
                </c:pt>
                <c:pt idx="182">
                  <c:v>1.7540595356949629</c:v>
                </c:pt>
                <c:pt idx="183">
                  <c:v>2.6537300629096761</c:v>
                </c:pt>
                <c:pt idx="184">
                  <c:v>2.9456815710197093</c:v>
                </c:pt>
                <c:pt idx="185">
                  <c:v>1.8236514109631008</c:v>
                </c:pt>
                <c:pt idx="186">
                  <c:v>1.9311938668363782</c:v>
                </c:pt>
                <c:pt idx="187">
                  <c:v>3.9560241530553153</c:v>
                </c:pt>
              </c:numCache>
            </c:numRef>
          </c:val>
        </c:ser>
        <c:dLbls>
          <c:showLegendKey val="0"/>
          <c:showVal val="0"/>
          <c:showCatName val="0"/>
          <c:showSerName val="0"/>
          <c:showPercent val="0"/>
          <c:showBubbleSize val="0"/>
        </c:dLbls>
        <c:gapWidth val="227"/>
        <c:axId val="477715456"/>
        <c:axId val="477713920"/>
      </c:barChart>
      <c:lineChart>
        <c:grouping val="standard"/>
        <c:varyColors val="0"/>
        <c:ser>
          <c:idx val="1"/>
          <c:order val="0"/>
          <c:tx>
            <c:v>Nominel huspris</c:v>
          </c:tx>
          <c:spPr>
            <a:ln w="28575">
              <a:solidFill>
                <a:schemeClr val="accent1"/>
              </a:solidFill>
            </a:ln>
          </c:spPr>
          <c:marker>
            <c:symbol val="none"/>
          </c:marker>
          <c:cat>
            <c:numRef>
              <c:f>'Boligpriser og BNI'!$A$8:$A$196</c:f>
              <c:numCache>
                <c:formatCode>m/d/yyyy</c:formatCode>
                <c:ptCount val="189"/>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numCache>
            </c:numRef>
          </c:cat>
          <c:val>
            <c:numRef>
              <c:f>'Boligpriser og BNI'!$C$8:$C$196</c:f>
              <c:numCache>
                <c:formatCode>0.00</c:formatCode>
                <c:ptCount val="189"/>
                <c:pt idx="0">
                  <c:v>0.2031932303791868</c:v>
                </c:pt>
                <c:pt idx="1">
                  <c:v>0.20228522074796579</c:v>
                </c:pt>
                <c:pt idx="2">
                  <c:v>0.19829937722324947</c:v>
                </c:pt>
                <c:pt idx="3">
                  <c:v>0.2006000505768791</c:v>
                </c:pt>
                <c:pt idx="4">
                  <c:v>0.21299676205163462</c:v>
                </c:pt>
                <c:pt idx="5">
                  <c:v>0.22678583768763622</c:v>
                </c:pt>
                <c:pt idx="6">
                  <c:v>0.2375865076469664</c:v>
                </c:pt>
                <c:pt idx="7">
                  <c:v>0.24854394019239093</c:v>
                </c:pt>
                <c:pt idx="8">
                  <c:v>0.24698812421520763</c:v>
                </c:pt>
                <c:pt idx="9">
                  <c:v>0.25457870354305945</c:v>
                </c:pt>
                <c:pt idx="10">
                  <c:v>0.25913318783272815</c:v>
                </c:pt>
                <c:pt idx="11">
                  <c:v>0.2643042320093642</c:v>
                </c:pt>
                <c:pt idx="12">
                  <c:v>0.27372699139117695</c:v>
                </c:pt>
                <c:pt idx="13">
                  <c:v>0.27555348463031781</c:v>
                </c:pt>
                <c:pt idx="14">
                  <c:v>0.29320197249973756</c:v>
                </c:pt>
                <c:pt idx="15">
                  <c:v>0.30454778269929245</c:v>
                </c:pt>
                <c:pt idx="16">
                  <c:v>0.31900311338327231</c:v>
                </c:pt>
                <c:pt idx="17">
                  <c:v>0.33100123691857786</c:v>
                </c:pt>
                <c:pt idx="18">
                  <c:v>0.34342079841469519</c:v>
                </c:pt>
                <c:pt idx="19">
                  <c:v>0.35317597277210072</c:v>
                </c:pt>
                <c:pt idx="20">
                  <c:v>0.35562976453574069</c:v>
                </c:pt>
                <c:pt idx="21">
                  <c:v>0.36525280333686316</c:v>
                </c:pt>
                <c:pt idx="22">
                  <c:v>0.3802526761081963</c:v>
                </c:pt>
                <c:pt idx="23">
                  <c:v>0.38835589765267975</c:v>
                </c:pt>
                <c:pt idx="24">
                  <c:v>0.3867311447994245</c:v>
                </c:pt>
                <c:pt idx="25">
                  <c:v>0.37681619770249536</c:v>
                </c:pt>
                <c:pt idx="26">
                  <c:v>0.36517532848293244</c:v>
                </c:pt>
                <c:pt idx="27">
                  <c:v>0.37839553359347827</c:v>
                </c:pt>
                <c:pt idx="28">
                  <c:v>0.37730430207904686</c:v>
                </c:pt>
                <c:pt idx="29">
                  <c:v>0.37001735561884513</c:v>
                </c:pt>
                <c:pt idx="30">
                  <c:v>0.35478243494427691</c:v>
                </c:pt>
                <c:pt idx="31">
                  <c:v>0.34849426417808865</c:v>
                </c:pt>
                <c:pt idx="32">
                  <c:v>0.35350356374657782</c:v>
                </c:pt>
                <c:pt idx="33">
                  <c:v>0.34618346875941713</c:v>
                </c:pt>
                <c:pt idx="34">
                  <c:v>0.34845618694902519</c:v>
                </c:pt>
                <c:pt idx="35">
                  <c:v>0.34626279236136392</c:v>
                </c:pt>
                <c:pt idx="36">
                  <c:v>0.35377594918577931</c:v>
                </c:pt>
                <c:pt idx="37">
                  <c:v>0.37913274973664612</c:v>
                </c:pt>
                <c:pt idx="38">
                  <c:v>0.425944496895789</c:v>
                </c:pt>
                <c:pt idx="39">
                  <c:v>0.43824076037464471</c:v>
                </c:pt>
                <c:pt idx="40">
                  <c:v>0.45114670061990475</c:v>
                </c:pt>
                <c:pt idx="41">
                  <c:v>0.47074024396488906</c:v>
                </c:pt>
                <c:pt idx="42">
                  <c:v>0.4798841215989238</c:v>
                </c:pt>
                <c:pt idx="43">
                  <c:v>0.4906209249245122</c:v>
                </c:pt>
                <c:pt idx="44">
                  <c:v>0.51426572761480804</c:v>
                </c:pt>
                <c:pt idx="45">
                  <c:v>0.52751522573534404</c:v>
                </c:pt>
                <c:pt idx="46">
                  <c:v>0.5523872849441992</c:v>
                </c:pt>
                <c:pt idx="47">
                  <c:v>0.59601311091957565</c:v>
                </c:pt>
                <c:pt idx="48">
                  <c:v>0.61231651875765603</c:v>
                </c:pt>
                <c:pt idx="49">
                  <c:v>0.64675142921030537</c:v>
                </c:pt>
                <c:pt idx="50">
                  <c:v>0.64523979898932193</c:v>
                </c:pt>
                <c:pt idx="51">
                  <c:v>0.62759856457174035</c:v>
                </c:pt>
                <c:pt idx="52">
                  <c:v>0.63629236270779277</c:v>
                </c:pt>
                <c:pt idx="53">
                  <c:v>0.59348267221537965</c:v>
                </c:pt>
                <c:pt idx="54">
                  <c:v>0.59426708426817643</c:v>
                </c:pt>
                <c:pt idx="55">
                  <c:v>0.59140834979673584</c:v>
                </c:pt>
                <c:pt idx="56">
                  <c:v>0.586284272738679</c:v>
                </c:pt>
                <c:pt idx="57">
                  <c:v>0.58993757816719528</c:v>
                </c:pt>
                <c:pt idx="58">
                  <c:v>0.58869152006550951</c:v>
                </c:pt>
                <c:pt idx="59">
                  <c:v>0.60100480714958848</c:v>
                </c:pt>
                <c:pt idx="60">
                  <c:v>0.60589225221722698</c:v>
                </c:pt>
                <c:pt idx="61">
                  <c:v>0.59881278530822546</c:v>
                </c:pt>
                <c:pt idx="62">
                  <c:v>0.59901808164991732</c:v>
                </c:pt>
                <c:pt idx="63">
                  <c:v>0.58979262740376848</c:v>
                </c:pt>
                <c:pt idx="64">
                  <c:v>0.58062885755130667</c:v>
                </c:pt>
                <c:pt idx="65">
                  <c:v>0.55352074876582558</c:v>
                </c:pt>
                <c:pt idx="66">
                  <c:v>0.55323618117268125</c:v>
                </c:pt>
                <c:pt idx="67">
                  <c:v>0.54396539721508408</c:v>
                </c:pt>
                <c:pt idx="68">
                  <c:v>0.53989658688179065</c:v>
                </c:pt>
                <c:pt idx="69">
                  <c:v>0.5492385965954103</c:v>
                </c:pt>
                <c:pt idx="70">
                  <c:v>0.55397434834983117</c:v>
                </c:pt>
                <c:pt idx="71">
                  <c:v>0.55624648583673253</c:v>
                </c:pt>
                <c:pt idx="72">
                  <c:v>0.55937125097902396</c:v>
                </c:pt>
                <c:pt idx="73">
                  <c:v>0.5538309118729281</c:v>
                </c:pt>
                <c:pt idx="74">
                  <c:v>0.55232762573908323</c:v>
                </c:pt>
                <c:pt idx="75">
                  <c:v>0.54603623347858088</c:v>
                </c:pt>
                <c:pt idx="76">
                  <c:v>0.53045516745707721</c:v>
                </c:pt>
                <c:pt idx="77">
                  <c:v>0.52216261453279345</c:v>
                </c:pt>
                <c:pt idx="78">
                  <c:v>0.51763143784658594</c:v>
                </c:pt>
                <c:pt idx="79">
                  <c:v>0.54602634020458862</c:v>
                </c:pt>
                <c:pt idx="80">
                  <c:v>0.57580235718425821</c:v>
                </c:pt>
                <c:pt idx="81">
                  <c:v>0.60845242406334787</c:v>
                </c:pt>
                <c:pt idx="82">
                  <c:v>0.60764590071283275</c:v>
                </c:pt>
                <c:pt idx="83">
                  <c:v>0.6022651414249941</c:v>
                </c:pt>
                <c:pt idx="84">
                  <c:v>0.6088610283973972</c:v>
                </c:pt>
                <c:pt idx="85">
                  <c:v>0.62294250481163449</c:v>
                </c:pt>
                <c:pt idx="86">
                  <c:v>0.64477912142457972</c:v>
                </c:pt>
                <c:pt idx="87">
                  <c:v>0.6634576663473376</c:v>
                </c:pt>
                <c:pt idx="88">
                  <c:v>0.68101547637424253</c:v>
                </c:pt>
                <c:pt idx="89">
                  <c:v>0.6921306399899082</c:v>
                </c:pt>
                <c:pt idx="90">
                  <c:v>0.70825755104440413</c:v>
                </c:pt>
                <c:pt idx="91">
                  <c:v>0.73112910106229756</c:v>
                </c:pt>
                <c:pt idx="92">
                  <c:v>0.76052251542293436</c:v>
                </c:pt>
                <c:pt idx="93">
                  <c:v>0.78103378620203012</c:v>
                </c:pt>
                <c:pt idx="94">
                  <c:v>0.79968780879596546</c:v>
                </c:pt>
                <c:pt idx="95">
                  <c:v>0.81769513409885741</c:v>
                </c:pt>
                <c:pt idx="96">
                  <c:v>0.82820641343338131</c:v>
                </c:pt>
                <c:pt idx="97">
                  <c:v>0.84517530172601307</c:v>
                </c:pt>
                <c:pt idx="98">
                  <c:v>0.87715055812910081</c:v>
                </c:pt>
                <c:pt idx="99">
                  <c:v>0.88791908294594846</c:v>
                </c:pt>
                <c:pt idx="100">
                  <c:v>0.9071719205481491</c:v>
                </c:pt>
                <c:pt idx="101">
                  <c:v>0.92145313154877273</c:v>
                </c:pt>
                <c:pt idx="102">
                  <c:v>0.93124078454069936</c:v>
                </c:pt>
                <c:pt idx="103">
                  <c:v>0.94630704161677448</c:v>
                </c:pt>
                <c:pt idx="104">
                  <c:v>0.95622661785464569</c:v>
                </c:pt>
                <c:pt idx="105">
                  <c:v>0.96945360041531203</c:v>
                </c:pt>
                <c:pt idx="106">
                  <c:v>0.99033238814596447</c:v>
                </c:pt>
                <c:pt idx="107">
                  <c:v>1.0100580137272837</c:v>
                </c:pt>
                <c:pt idx="108">
                  <c:v>1.0301559977114401</c:v>
                </c:pt>
                <c:pt idx="109">
                  <c:v>1.0475828335874753</c:v>
                </c:pt>
                <c:pt idx="110">
                  <c:v>1.0524422362402681</c:v>
                </c:pt>
                <c:pt idx="111">
                  <c:v>1.062194328704678</c:v>
                </c:pt>
                <c:pt idx="112">
                  <c:v>1.0664880823263294</c:v>
                </c:pt>
                <c:pt idx="113">
                  <c:v>1.0797820822449389</c:v>
                </c:pt>
                <c:pt idx="114">
                  <c:v>1.0918791579092388</c:v>
                </c:pt>
                <c:pt idx="115">
                  <c:v>1.0968479682481067</c:v>
                </c:pt>
                <c:pt idx="116">
                  <c:v>1.1116202394893095</c:v>
                </c:pt>
                <c:pt idx="117">
                  <c:v>1.1103888288620725</c:v>
                </c:pt>
                <c:pt idx="118">
                  <c:v>1.1221787855035752</c:v>
                </c:pt>
                <c:pt idx="119">
                  <c:v>1.135405046790763</c:v>
                </c:pt>
                <c:pt idx="120">
                  <c:v>1.1511050793108415</c:v>
                </c:pt>
                <c:pt idx="121">
                  <c:v>1.1799078463097967</c:v>
                </c:pt>
                <c:pt idx="122">
                  <c:v>1.2106685208306969</c:v>
                </c:pt>
                <c:pt idx="123">
                  <c:v>1.2452223987513749</c:v>
                </c:pt>
                <c:pt idx="124">
                  <c:v>1.2880604321892499</c:v>
                </c:pt>
                <c:pt idx="125">
                  <c:v>1.3368743075268672</c:v>
                </c:pt>
                <c:pt idx="126">
                  <c:v>1.3967357484195004</c:v>
                </c:pt>
                <c:pt idx="127">
                  <c:v>1.4770173072164505</c:v>
                </c:pt>
                <c:pt idx="128">
                  <c:v>1.5809503579335391</c:v>
                </c:pt>
                <c:pt idx="129">
                  <c:v>1.6752756852774848</c:v>
                </c:pt>
                <c:pt idx="130">
                  <c:v>1.7546190252995713</c:v>
                </c:pt>
                <c:pt idx="131">
                  <c:v>1.7951471610328089</c:v>
                </c:pt>
                <c:pt idx="132">
                  <c:v>1.8166966400311151</c:v>
                </c:pt>
                <c:pt idx="133">
                  <c:v>1.8447259439862362</c:v>
                </c:pt>
                <c:pt idx="134">
                  <c:v>1.8375674879367798</c:v>
                </c:pt>
                <c:pt idx="135">
                  <c:v>1.8411375618958863</c:v>
                </c:pt>
                <c:pt idx="136">
                  <c:v>1.8371773856246945</c:v>
                </c:pt>
                <c:pt idx="137">
                  <c:v>1.822308768145775</c:v>
                </c:pt>
                <c:pt idx="138">
                  <c:v>1.8054060179166709</c:v>
                </c:pt>
                <c:pt idx="139">
                  <c:v>1.7553509608289777</c:v>
                </c:pt>
                <c:pt idx="140">
                  <c:v>1.6449211148697984</c:v>
                </c:pt>
                <c:pt idx="141">
                  <c:v>1.5515196409372656</c:v>
                </c:pt>
                <c:pt idx="142">
                  <c:v>1.5285043364616884</c:v>
                </c:pt>
                <c:pt idx="143">
                  <c:v>1.5434972563117992</c:v>
                </c:pt>
                <c:pt idx="144">
                  <c:v>1.5611169426842044</c:v>
                </c:pt>
                <c:pt idx="145">
                  <c:v>1.5743672153981669</c:v>
                </c:pt>
                <c:pt idx="146">
                  <c:v>1.583484511583932</c:v>
                </c:pt>
                <c:pt idx="147">
                  <c:v>1.5910769910408407</c:v>
                </c:pt>
                <c:pt idx="148">
                  <c:v>1.6069848385430652</c:v>
                </c:pt>
                <c:pt idx="149">
                  <c:v>1.5853936206894468</c:v>
                </c:pt>
                <c:pt idx="150">
                  <c:v>1.5682122533733975</c:v>
                </c:pt>
                <c:pt idx="151">
                  <c:v>1.5291455243479206</c:v>
                </c:pt>
                <c:pt idx="152">
                  <c:v>1.4978450784208346</c:v>
                </c:pt>
                <c:pt idx="153">
                  <c:v>1.4958606776708976</c:v>
                </c:pt>
                <c:pt idx="154">
                  <c:v>1.4799181683246436</c:v>
                </c:pt>
                <c:pt idx="155">
                  <c:v>1.4932951360212841</c:v>
                </c:pt>
                <c:pt idx="156">
                  <c:v>1.5096267617453114</c:v>
                </c:pt>
                <c:pt idx="157">
                  <c:v>1.5215545048881343</c:v>
                </c:pt>
                <c:pt idx="158">
                  <c:v>1.5280201942420018</c:v>
                </c:pt>
                <c:pt idx="159">
                  <c:v>1.5352673378457311</c:v>
                </c:pt>
                <c:pt idx="160">
                  <c:v>1.5535920622573989</c:v>
                </c:pt>
                <c:pt idx="161">
                  <c:v>1.5600556556525824</c:v>
                </c:pt>
                <c:pt idx="162">
                  <c:v>1.5802707758069161</c:v>
                </c:pt>
                <c:pt idx="163">
                  <c:v>1.5919253773367288</c:v>
                </c:pt>
                <c:pt idx="164">
                  <c:v>1.6098554032567918</c:v>
                </c:pt>
                <c:pt idx="165">
                  <c:v>1.652158594960039</c:v>
                </c:pt>
                <c:pt idx="166">
                  <c:v>1.6767204551920085</c:v>
                </c:pt>
                <c:pt idx="167">
                  <c:v>1.6879408384541954</c:v>
                </c:pt>
                <c:pt idx="168">
                  <c:v>1.712107438880925</c:v>
                </c:pt>
                <c:pt idx="169">
                  <c:v>1.7255526396303233</c:v>
                </c:pt>
                <c:pt idx="170">
                  <c:v>1.7315884577465093</c:v>
                </c:pt>
                <c:pt idx="171">
                  <c:v>1.7589343608972752</c:v>
                </c:pt>
                <c:pt idx="172">
                  <c:v>1.7727461799147426</c:v>
                </c:pt>
                <c:pt idx="173">
                  <c:v>1.7856502016113276</c:v>
                </c:pt>
                <c:pt idx="174">
                  <c:v>1.8097161601514371</c:v>
                </c:pt>
                <c:pt idx="175">
                  <c:v>1.8307901570590694</c:v>
                </c:pt>
                <c:pt idx="176">
                  <c:v>1.8437061495687121</c:v>
                </c:pt>
                <c:pt idx="177">
                  <c:v>1.8730536341261221</c:v>
                </c:pt>
                <c:pt idx="178">
                  <c:v>1.8840212246063719</c:v>
                </c:pt>
                <c:pt idx="179">
                  <c:v>1.888807024402914</c:v>
                </c:pt>
                <c:pt idx="180">
                  <c:v>1.9036694810042027</c:v>
                </c:pt>
                <c:pt idx="181">
                  <c:v>1.9166773651122679</c:v>
                </c:pt>
                <c:pt idx="182">
                  <c:v>1.9316213285250114</c:v>
                </c:pt>
                <c:pt idx="183">
                  <c:v>1.9523648997758387</c:v>
                </c:pt>
                <c:pt idx="184">
                  <c:v>1.9732003645639959</c:v>
                </c:pt>
                <c:pt idx="185">
                  <c:v>1.9630450191494111</c:v>
                </c:pt>
                <c:pt idx="186">
                  <c:v>1.9682357093032594</c:v>
                </c:pt>
                <c:pt idx="187">
                  <c:v>2.0361845279601845</c:v>
                </c:pt>
              </c:numCache>
            </c:numRef>
          </c:val>
          <c:smooth val="0"/>
        </c:ser>
        <c:ser>
          <c:idx val="3"/>
          <c:order val="1"/>
          <c:tx>
            <c:v>Nominel ejerlejlighedspris</c:v>
          </c:tx>
          <c:spPr>
            <a:ln>
              <a:solidFill>
                <a:schemeClr val="accent2"/>
              </a:solidFill>
            </a:ln>
          </c:spPr>
          <c:marker>
            <c:symbol val="none"/>
          </c:marker>
          <c:cat>
            <c:numRef>
              <c:f>'Boligpriser og BNI'!$A$8:$A$196</c:f>
              <c:numCache>
                <c:formatCode>m/d/yyyy</c:formatCode>
                <c:ptCount val="189"/>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numCache>
            </c:numRef>
          </c:cat>
          <c:val>
            <c:numRef>
              <c:f>'Boligpriser og BNI'!$D$8:$D$196</c:f>
              <c:numCache>
                <c:formatCode>0.00</c:formatCode>
                <c:ptCount val="189"/>
                <c:pt idx="73">
                  <c:v>0.51580750467490388</c:v>
                </c:pt>
                <c:pt idx="74">
                  <c:v>0.50586624602712582</c:v>
                </c:pt>
                <c:pt idx="75">
                  <c:v>0.49058440664088571</c:v>
                </c:pt>
                <c:pt idx="76">
                  <c:v>0.47399603166014276</c:v>
                </c:pt>
                <c:pt idx="77">
                  <c:v>0.45951392804622943</c:v>
                </c:pt>
                <c:pt idx="78">
                  <c:v>0.45553413572981671</c:v>
                </c:pt>
                <c:pt idx="79">
                  <c:v>0.47954448224532054</c:v>
                </c:pt>
                <c:pt idx="80">
                  <c:v>0.50021951776322604</c:v>
                </c:pt>
                <c:pt idx="81">
                  <c:v>0.52762276333439007</c:v>
                </c:pt>
                <c:pt idx="82">
                  <c:v>0.52047665205939186</c:v>
                </c:pt>
                <c:pt idx="83">
                  <c:v>0.51195647371835962</c:v>
                </c:pt>
                <c:pt idx="84">
                  <c:v>0.51132197988673</c:v>
                </c:pt>
                <c:pt idx="85">
                  <c:v>0.52176853601785955</c:v>
                </c:pt>
                <c:pt idx="86">
                  <c:v>0.54151341780674112</c:v>
                </c:pt>
                <c:pt idx="87">
                  <c:v>0.55751819259977986</c:v>
                </c:pt>
                <c:pt idx="88">
                  <c:v>0.57058383981457927</c:v>
                </c:pt>
                <c:pt idx="89">
                  <c:v>0.5835635068754087</c:v>
                </c:pt>
                <c:pt idx="90">
                  <c:v>0.59963171428443596</c:v>
                </c:pt>
                <c:pt idx="91">
                  <c:v>0.62017033494596197</c:v>
                </c:pt>
                <c:pt idx="92">
                  <c:v>0.6434344348916583</c:v>
                </c:pt>
                <c:pt idx="93">
                  <c:v>0.66242083773842941</c:v>
                </c:pt>
                <c:pt idx="94">
                  <c:v>0.68172908889272721</c:v>
                </c:pt>
                <c:pt idx="95">
                  <c:v>0.70260628192056818</c:v>
                </c:pt>
                <c:pt idx="96">
                  <c:v>0.72067696709639417</c:v>
                </c:pt>
                <c:pt idx="97">
                  <c:v>0.73866718995580727</c:v>
                </c:pt>
                <c:pt idx="98">
                  <c:v>0.77307031979514318</c:v>
                </c:pt>
                <c:pt idx="99">
                  <c:v>0.79548799936441872</c:v>
                </c:pt>
                <c:pt idx="100">
                  <c:v>0.82903319600634273</c:v>
                </c:pt>
                <c:pt idx="101">
                  <c:v>0.85829602852611842</c:v>
                </c:pt>
                <c:pt idx="102">
                  <c:v>0.87719922211425128</c:v>
                </c:pt>
                <c:pt idx="103">
                  <c:v>0.90832055123724176</c:v>
                </c:pt>
                <c:pt idx="104">
                  <c:v>0.92425382600810468</c:v>
                </c:pt>
                <c:pt idx="105">
                  <c:v>0.95812425026178594</c:v>
                </c:pt>
                <c:pt idx="106">
                  <c:v>0.98382272739131704</c:v>
                </c:pt>
                <c:pt idx="107">
                  <c:v>1.0072320952614653</c:v>
                </c:pt>
                <c:pt idx="108">
                  <c:v>1.0508209270854321</c:v>
                </c:pt>
                <c:pt idx="109">
                  <c:v>1.082468246301207</c:v>
                </c:pt>
                <c:pt idx="110">
                  <c:v>1.1113378837911601</c:v>
                </c:pt>
                <c:pt idx="111">
                  <c:v>1.1457338181173766</c:v>
                </c:pt>
                <c:pt idx="112">
                  <c:v>1.1677390271131631</c:v>
                </c:pt>
                <c:pt idx="113">
                  <c:v>1.19485869281748</c:v>
                </c:pt>
                <c:pt idx="114">
                  <c:v>1.2192838879708623</c:v>
                </c:pt>
                <c:pt idx="115">
                  <c:v>1.2420638640210138</c:v>
                </c:pt>
                <c:pt idx="116">
                  <c:v>1.2602577927191507</c:v>
                </c:pt>
                <c:pt idx="117">
                  <c:v>1.3135644869407042</c:v>
                </c:pt>
                <c:pt idx="118">
                  <c:v>1.3147196504011569</c:v>
                </c:pt>
                <c:pt idx="119">
                  <c:v>1.33261632775752</c:v>
                </c:pt>
                <c:pt idx="120">
                  <c:v>1.3321578691362665</c:v>
                </c:pt>
                <c:pt idx="121">
                  <c:v>1.3650282100043944</c:v>
                </c:pt>
                <c:pt idx="122">
                  <c:v>1.4041765239687189</c:v>
                </c:pt>
                <c:pt idx="123">
                  <c:v>1.4457317179090201</c:v>
                </c:pt>
                <c:pt idx="124">
                  <c:v>1.5260243236895543</c:v>
                </c:pt>
                <c:pt idx="125">
                  <c:v>1.6005051786759448</c:v>
                </c:pt>
                <c:pt idx="126">
                  <c:v>1.6988534031284692</c:v>
                </c:pt>
                <c:pt idx="127">
                  <c:v>1.8277239824545606</c:v>
                </c:pt>
                <c:pt idx="128">
                  <c:v>1.9590362015463036</c:v>
                </c:pt>
                <c:pt idx="129">
                  <c:v>2.0752669288650329</c:v>
                </c:pt>
                <c:pt idx="130">
                  <c:v>2.2067125102292939</c:v>
                </c:pt>
                <c:pt idx="131">
                  <c:v>2.2305630444942266</c:v>
                </c:pt>
                <c:pt idx="132">
                  <c:v>2.2103036423179607</c:v>
                </c:pt>
                <c:pt idx="133">
                  <c:v>2.1457666626166758</c:v>
                </c:pt>
                <c:pt idx="134">
                  <c:v>2.0791738912828106</c:v>
                </c:pt>
                <c:pt idx="135">
                  <c:v>2.0364698795389669</c:v>
                </c:pt>
                <c:pt idx="136">
                  <c:v>1.9884636867603624</c:v>
                </c:pt>
                <c:pt idx="137">
                  <c:v>1.9676854900044312</c:v>
                </c:pt>
                <c:pt idx="138">
                  <c:v>1.8961610768596067</c:v>
                </c:pt>
                <c:pt idx="139">
                  <c:v>1.8239397634182357</c:v>
                </c:pt>
                <c:pt idx="140">
                  <c:v>1.7450205923417301</c:v>
                </c:pt>
                <c:pt idx="141">
                  <c:v>1.5975084400446613</c:v>
                </c:pt>
                <c:pt idx="142">
                  <c:v>1.6023682982286671</c:v>
                </c:pt>
                <c:pt idx="143">
                  <c:v>1.6145774503905541</c:v>
                </c:pt>
                <c:pt idx="144">
                  <c:v>1.6525059907437341</c:v>
                </c:pt>
                <c:pt idx="145">
                  <c:v>1.6846447606311961</c:v>
                </c:pt>
                <c:pt idx="146">
                  <c:v>1.7124987241377956</c:v>
                </c:pt>
                <c:pt idx="147">
                  <c:v>1.7347242106893384</c:v>
                </c:pt>
                <c:pt idx="148">
                  <c:v>1.7557989392357314</c:v>
                </c:pt>
                <c:pt idx="149">
                  <c:v>1.7614365528636386</c:v>
                </c:pt>
                <c:pt idx="150">
                  <c:v>1.7394750199618003</c:v>
                </c:pt>
                <c:pt idx="151">
                  <c:v>1.6873116707380722</c:v>
                </c:pt>
                <c:pt idx="152">
                  <c:v>1.6901511706405208</c:v>
                </c:pt>
                <c:pt idx="153">
                  <c:v>1.6922962776575861</c:v>
                </c:pt>
                <c:pt idx="154">
                  <c:v>1.6843679623677923</c:v>
                </c:pt>
                <c:pt idx="155">
                  <c:v>1.7494277483149783</c:v>
                </c:pt>
                <c:pt idx="156">
                  <c:v>1.7752698367721325</c:v>
                </c:pt>
                <c:pt idx="157">
                  <c:v>1.8085842011615592</c:v>
                </c:pt>
                <c:pt idx="158">
                  <c:v>1.8484559516316652</c:v>
                </c:pt>
                <c:pt idx="159">
                  <c:v>1.8884950164652219</c:v>
                </c:pt>
                <c:pt idx="160">
                  <c:v>1.9286750740728256</c:v>
                </c:pt>
                <c:pt idx="161">
                  <c:v>1.9667803912245516</c:v>
                </c:pt>
                <c:pt idx="162">
                  <c:v>2.0156678053685946</c:v>
                </c:pt>
                <c:pt idx="163">
                  <c:v>2.0460845806985279</c:v>
                </c:pt>
                <c:pt idx="164">
                  <c:v>2.0887730449601629</c:v>
                </c:pt>
                <c:pt idx="165">
                  <c:v>2.1508851329076908</c:v>
                </c:pt>
                <c:pt idx="166">
                  <c:v>2.2222883289629936</c:v>
                </c:pt>
                <c:pt idx="167">
                  <c:v>2.2824219688999197</c:v>
                </c:pt>
                <c:pt idx="168">
                  <c:v>2.320550900940042</c:v>
                </c:pt>
                <c:pt idx="169">
                  <c:v>2.3724870166259566</c:v>
                </c:pt>
                <c:pt idx="170">
                  <c:v>2.3941628981963188</c:v>
                </c:pt>
                <c:pt idx="171">
                  <c:v>2.4369278782605797</c:v>
                </c:pt>
                <c:pt idx="172">
                  <c:v>2.4854063103615287</c:v>
                </c:pt>
                <c:pt idx="173">
                  <c:v>2.5156665435189569</c:v>
                </c:pt>
                <c:pt idx="174">
                  <c:v>2.5529823528747277</c:v>
                </c:pt>
                <c:pt idx="175">
                  <c:v>2.6227289051532399</c:v>
                </c:pt>
                <c:pt idx="176">
                  <c:v>2.6575264075571017</c:v>
                </c:pt>
                <c:pt idx="177">
                  <c:v>2.7059527253638307</c:v>
                </c:pt>
                <c:pt idx="178">
                  <c:v>2.7222049482001149</c:v>
                </c:pt>
                <c:pt idx="179">
                  <c:v>2.7059054074396074</c:v>
                </c:pt>
                <c:pt idx="180">
                  <c:v>2.7111840598171537</c:v>
                </c:pt>
                <c:pt idx="181">
                  <c:v>2.6871776166998456</c:v>
                </c:pt>
                <c:pt idx="182">
                  <c:v>2.7174535506393629</c:v>
                </c:pt>
                <c:pt idx="183">
                  <c:v>2.7174470085669822</c:v>
                </c:pt>
                <c:pt idx="184">
                  <c:v>2.752260429247138</c:v>
                </c:pt>
                <c:pt idx="185">
                  <c:v>2.7773719700003254</c:v>
                </c:pt>
                <c:pt idx="186">
                  <c:v>2.7793778500663366</c:v>
                </c:pt>
                <c:pt idx="187">
                  <c:v>2.8966030567018795</c:v>
                </c:pt>
              </c:numCache>
            </c:numRef>
          </c:val>
          <c:smooth val="0"/>
        </c:ser>
        <c:ser>
          <c:idx val="2"/>
          <c:order val="2"/>
          <c:tx>
            <c:v>Nominel disponibel indkomst</c:v>
          </c:tx>
          <c:spPr>
            <a:ln>
              <a:solidFill>
                <a:schemeClr val="accent3"/>
              </a:solidFill>
            </a:ln>
          </c:spPr>
          <c:marker>
            <c:symbol val="none"/>
          </c:marker>
          <c:cat>
            <c:numRef>
              <c:f>'Boligpriser og BNI'!$A$8:$A$196</c:f>
              <c:numCache>
                <c:formatCode>m/d/yyyy</c:formatCode>
                <c:ptCount val="189"/>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numCache>
            </c:numRef>
          </c:cat>
          <c:val>
            <c:numRef>
              <c:f>'Boligpriser og BNI'!$B$8:$B$196</c:f>
              <c:numCache>
                <c:formatCode>0.00</c:formatCode>
                <c:ptCount val="189"/>
                <c:pt idx="0">
                  <c:v>0.16926270386009573</c:v>
                </c:pt>
                <c:pt idx="1">
                  <c:v>0.17634774758133312</c:v>
                </c:pt>
                <c:pt idx="2">
                  <c:v>0.18064452299136669</c:v>
                </c:pt>
                <c:pt idx="3">
                  <c:v>0.18592462087385495</c:v>
                </c:pt>
                <c:pt idx="4">
                  <c:v>0.19139957333044816</c:v>
                </c:pt>
                <c:pt idx="5">
                  <c:v>0.199778177095048</c:v>
                </c:pt>
                <c:pt idx="6">
                  <c:v>0.20926992746080514</c:v>
                </c:pt>
                <c:pt idx="7">
                  <c:v>0.21819890202435652</c:v>
                </c:pt>
                <c:pt idx="8">
                  <c:v>0.22781668718079315</c:v>
                </c:pt>
                <c:pt idx="9">
                  <c:v>0.23553696514733349</c:v>
                </c:pt>
                <c:pt idx="10">
                  <c:v>0.24422384927489607</c:v>
                </c:pt>
                <c:pt idx="11">
                  <c:v>0.25342309358451948</c:v>
                </c:pt>
                <c:pt idx="12">
                  <c:v>0.26288916687568359</c:v>
                </c:pt>
                <c:pt idx="13">
                  <c:v>0.27149787780286272</c:v>
                </c:pt>
                <c:pt idx="14">
                  <c:v>0.27910437691425294</c:v>
                </c:pt>
                <c:pt idx="15">
                  <c:v>0.28619632411993579</c:v>
                </c:pt>
                <c:pt idx="16">
                  <c:v>0.29386458741086757</c:v>
                </c:pt>
                <c:pt idx="17">
                  <c:v>0.30239789266029921</c:v>
                </c:pt>
                <c:pt idx="18">
                  <c:v>0.3111250110018508</c:v>
                </c:pt>
                <c:pt idx="19">
                  <c:v>0.3203569455626572</c:v>
                </c:pt>
                <c:pt idx="20">
                  <c:v>0.32833435374154157</c:v>
                </c:pt>
                <c:pt idx="21">
                  <c:v>0.33562928740520859</c:v>
                </c:pt>
                <c:pt idx="22">
                  <c:v>0.34338389969116895</c:v>
                </c:pt>
                <c:pt idx="23">
                  <c:v>0.35031013393980509</c:v>
                </c:pt>
                <c:pt idx="24">
                  <c:v>0.35878555263548401</c:v>
                </c:pt>
                <c:pt idx="25">
                  <c:v>0.36760053196892439</c:v>
                </c:pt>
                <c:pt idx="26">
                  <c:v>0.37599980642981579</c:v>
                </c:pt>
                <c:pt idx="27">
                  <c:v>0.38478693430044436</c:v>
                </c:pt>
                <c:pt idx="28">
                  <c:v>0.39096009641542784</c:v>
                </c:pt>
                <c:pt idx="29">
                  <c:v>0.39715111126602509</c:v>
                </c:pt>
                <c:pt idx="30">
                  <c:v>0.40398002781379105</c:v>
                </c:pt>
                <c:pt idx="31">
                  <c:v>0.41226031219496528</c:v>
                </c:pt>
                <c:pt idx="32">
                  <c:v>0.42516506217915323</c:v>
                </c:pt>
                <c:pt idx="33">
                  <c:v>0.4393008416656215</c:v>
                </c:pt>
                <c:pt idx="34">
                  <c:v>0.45647888077642867</c:v>
                </c:pt>
                <c:pt idx="35">
                  <c:v>0.47364371088464158</c:v>
                </c:pt>
                <c:pt idx="36">
                  <c:v>0.4890550415752386</c:v>
                </c:pt>
                <c:pt idx="37">
                  <c:v>0.49868012748987306</c:v>
                </c:pt>
                <c:pt idx="38">
                  <c:v>0.50309870899059572</c:v>
                </c:pt>
                <c:pt idx="39">
                  <c:v>0.50648288275954056</c:v>
                </c:pt>
                <c:pt idx="40">
                  <c:v>0.50859379631346024</c:v>
                </c:pt>
                <c:pt idx="41">
                  <c:v>0.51841375888473729</c:v>
                </c:pt>
                <c:pt idx="42">
                  <c:v>0.53131509790098508</c:v>
                </c:pt>
                <c:pt idx="43">
                  <c:v>0.54412789590186317</c:v>
                </c:pt>
                <c:pt idx="44">
                  <c:v>0.55615681544234274</c:v>
                </c:pt>
                <c:pt idx="45">
                  <c:v>0.55793028870596084</c:v>
                </c:pt>
                <c:pt idx="46">
                  <c:v>0.56165483291873941</c:v>
                </c:pt>
                <c:pt idx="47">
                  <c:v>0.56640780511555811</c:v>
                </c:pt>
                <c:pt idx="48">
                  <c:v>0.57305313562590732</c:v>
                </c:pt>
                <c:pt idx="49">
                  <c:v>0.58762162654821426</c:v>
                </c:pt>
                <c:pt idx="50">
                  <c:v>0.5975349360325426</c:v>
                </c:pt>
                <c:pt idx="51">
                  <c:v>0.60556092604848233</c:v>
                </c:pt>
                <c:pt idx="52">
                  <c:v>0.61137772970809168</c:v>
                </c:pt>
                <c:pt idx="53">
                  <c:v>0.61559222821084814</c:v>
                </c:pt>
                <c:pt idx="54">
                  <c:v>0.62077676431447815</c:v>
                </c:pt>
                <c:pt idx="55">
                  <c:v>0.62449757441677001</c:v>
                </c:pt>
                <c:pt idx="56">
                  <c:v>0.62920143165914733</c:v>
                </c:pt>
                <c:pt idx="57">
                  <c:v>0.63331426813501146</c:v>
                </c:pt>
                <c:pt idx="58">
                  <c:v>0.64069917754321914</c:v>
                </c:pt>
                <c:pt idx="59">
                  <c:v>0.65224288867437163</c:v>
                </c:pt>
                <c:pt idx="60">
                  <c:v>0.66640552815585929</c:v>
                </c:pt>
                <c:pt idx="61">
                  <c:v>0.68433063502694913</c:v>
                </c:pt>
                <c:pt idx="62">
                  <c:v>0.69913326764655759</c:v>
                </c:pt>
                <c:pt idx="63">
                  <c:v>0.70923013252401346</c:v>
                </c:pt>
                <c:pt idx="64">
                  <c:v>0.7132224152137111</c:v>
                </c:pt>
                <c:pt idx="65">
                  <c:v>0.72265313915165352</c:v>
                </c:pt>
                <c:pt idx="66">
                  <c:v>0.72868296135336874</c:v>
                </c:pt>
                <c:pt idx="67">
                  <c:v>0.73575155383839486</c:v>
                </c:pt>
                <c:pt idx="68">
                  <c:v>0.74642707004004838</c:v>
                </c:pt>
                <c:pt idx="69">
                  <c:v>0.75385415387384147</c:v>
                </c:pt>
                <c:pt idx="70">
                  <c:v>0.76348127167863056</c:v>
                </c:pt>
                <c:pt idx="71">
                  <c:v>0.77356491835596719</c:v>
                </c:pt>
                <c:pt idx="72">
                  <c:v>0.77918974635164862</c:v>
                </c:pt>
                <c:pt idx="73">
                  <c:v>0.78100022494688459</c:v>
                </c:pt>
                <c:pt idx="74">
                  <c:v>0.7833889015173312</c:v>
                </c:pt>
                <c:pt idx="75">
                  <c:v>0.78918116380598535</c:v>
                </c:pt>
                <c:pt idx="76">
                  <c:v>0.80293208946272943</c:v>
                </c:pt>
                <c:pt idx="77">
                  <c:v>0.82319926141447719</c:v>
                </c:pt>
                <c:pt idx="78">
                  <c:v>0.84014877012370637</c:v>
                </c:pt>
                <c:pt idx="79">
                  <c:v>0.84276530728701327</c:v>
                </c:pt>
                <c:pt idx="80">
                  <c:v>0.82030923109038045</c:v>
                </c:pt>
                <c:pt idx="81">
                  <c:v>0.81109727291867062</c:v>
                </c:pt>
                <c:pt idx="82">
                  <c:v>0.80651300834226214</c:v>
                </c:pt>
                <c:pt idx="83">
                  <c:v>0.81779043098423376</c:v>
                </c:pt>
                <c:pt idx="84">
                  <c:v>0.85664001120426414</c:v>
                </c:pt>
                <c:pt idx="85">
                  <c:v>0.87660718510097069</c:v>
                </c:pt>
                <c:pt idx="86">
                  <c:v>0.89502543640460241</c:v>
                </c:pt>
                <c:pt idx="87">
                  <c:v>0.90625660401387054</c:v>
                </c:pt>
                <c:pt idx="88">
                  <c:v>0.91268437465103447</c:v>
                </c:pt>
                <c:pt idx="89">
                  <c:v>0.91593499886969609</c:v>
                </c:pt>
                <c:pt idx="90">
                  <c:v>0.91987265686347119</c:v>
                </c:pt>
                <c:pt idx="91">
                  <c:v>0.92231067955565293</c:v>
                </c:pt>
                <c:pt idx="92">
                  <c:v>0.92603224449079002</c:v>
                </c:pt>
                <c:pt idx="93">
                  <c:v>0.92492224806322743</c:v>
                </c:pt>
                <c:pt idx="94">
                  <c:v>0.92806626830175709</c:v>
                </c:pt>
                <c:pt idx="95">
                  <c:v>0.93731808888703394</c:v>
                </c:pt>
                <c:pt idx="96">
                  <c:v>0.94255219439609983</c:v>
                </c:pt>
                <c:pt idx="97">
                  <c:v>0.95728595166566699</c:v>
                </c:pt>
                <c:pt idx="98">
                  <c:v>0.96376854413096558</c:v>
                </c:pt>
                <c:pt idx="99">
                  <c:v>0.97350865111766416</c:v>
                </c:pt>
                <c:pt idx="100">
                  <c:v>0.98039678603779534</c:v>
                </c:pt>
                <c:pt idx="101">
                  <c:v>0.97505664200566855</c:v>
                </c:pt>
                <c:pt idx="102">
                  <c:v>0.97028985686368685</c:v>
                </c:pt>
                <c:pt idx="103">
                  <c:v>0.97730277855085013</c:v>
                </c:pt>
                <c:pt idx="104">
                  <c:v>0.98087827835022223</c:v>
                </c:pt>
                <c:pt idx="105">
                  <c:v>0.98804402967747929</c:v>
                </c:pt>
                <c:pt idx="106">
                  <c:v>1.0021121336035268</c:v>
                </c:pt>
                <c:pt idx="107">
                  <c:v>1.0012272182512592</c:v>
                </c:pt>
                <c:pt idx="108">
                  <c:v>1.0086166184677348</c:v>
                </c:pt>
                <c:pt idx="109">
                  <c:v>1.0268447211937128</c:v>
                </c:pt>
                <c:pt idx="110">
                  <c:v>1.040844540572966</c:v>
                </c:pt>
                <c:pt idx="111">
                  <c:v>1.0549846523057576</c:v>
                </c:pt>
                <c:pt idx="112">
                  <c:v>1.0711802341896433</c:v>
                </c:pt>
                <c:pt idx="113">
                  <c:v>1.078880593071484</c:v>
                </c:pt>
                <c:pt idx="114">
                  <c:v>1.0914693302442127</c:v>
                </c:pt>
                <c:pt idx="115">
                  <c:v>1.1051653409531768</c:v>
                </c:pt>
                <c:pt idx="116">
                  <c:v>1.12143668035194</c:v>
                </c:pt>
                <c:pt idx="117">
                  <c:v>1.1428211995460258</c:v>
                </c:pt>
                <c:pt idx="118">
                  <c:v>1.1569226846396585</c:v>
                </c:pt>
                <c:pt idx="119">
                  <c:v>1.1642634406284926</c:v>
                </c:pt>
                <c:pt idx="120">
                  <c:v>1.1653967351080885</c:v>
                </c:pt>
                <c:pt idx="121">
                  <c:v>1.1638818615839959</c:v>
                </c:pt>
                <c:pt idx="122">
                  <c:v>1.1652003200487875</c:v>
                </c:pt>
                <c:pt idx="123">
                  <c:v>1.1868286050271615</c:v>
                </c:pt>
                <c:pt idx="124">
                  <c:v>1.2033699990261981</c:v>
                </c:pt>
                <c:pt idx="125">
                  <c:v>1.228151872975398</c:v>
                </c:pt>
                <c:pt idx="126">
                  <c:v>1.2433222397785035</c:v>
                </c:pt>
                <c:pt idx="127">
                  <c:v>1.2445705139201078</c:v>
                </c:pt>
                <c:pt idx="128">
                  <c:v>1.2537756197235725</c:v>
                </c:pt>
                <c:pt idx="129">
                  <c:v>1.2566715521038687</c:v>
                </c:pt>
                <c:pt idx="130">
                  <c:v>1.289175295276249</c:v>
                </c:pt>
                <c:pt idx="131">
                  <c:v>1.3020969913404612</c:v>
                </c:pt>
                <c:pt idx="132">
                  <c:v>1.3133992024150229</c:v>
                </c:pt>
                <c:pt idx="133">
                  <c:v>1.313525963386349</c:v>
                </c:pt>
                <c:pt idx="134">
                  <c:v>1.306211678892458</c:v>
                </c:pt>
                <c:pt idx="135">
                  <c:v>1.3115660351779759</c:v>
                </c:pt>
                <c:pt idx="136">
                  <c:v>1.3326262411543246</c:v>
                </c:pt>
                <c:pt idx="137">
                  <c:v>1.3620177274237826</c:v>
                </c:pt>
                <c:pt idx="138">
                  <c:v>1.3745721472310548</c:v>
                </c:pt>
                <c:pt idx="139">
                  <c:v>1.3839099572177918</c:v>
                </c:pt>
                <c:pt idx="140">
                  <c:v>1.3643128410029113</c:v>
                </c:pt>
                <c:pt idx="141">
                  <c:v>1.3691890357516945</c:v>
                </c:pt>
                <c:pt idx="142">
                  <c:v>1.3552660220661195</c:v>
                </c:pt>
                <c:pt idx="143">
                  <c:v>1.3555806863593125</c:v>
                </c:pt>
                <c:pt idx="144">
                  <c:v>1.3941531830352931</c:v>
                </c:pt>
                <c:pt idx="145">
                  <c:v>1.3944899544493452</c:v>
                </c:pt>
                <c:pt idx="146">
                  <c:v>1.420152821620869</c:v>
                </c:pt>
                <c:pt idx="147">
                  <c:v>1.4610104298851421</c:v>
                </c:pt>
                <c:pt idx="148">
                  <c:v>1.4750963991351211</c:v>
                </c:pt>
                <c:pt idx="149">
                  <c:v>1.5009623722476879</c:v>
                </c:pt>
                <c:pt idx="150">
                  <c:v>1.5308267783121792</c:v>
                </c:pt>
                <c:pt idx="151">
                  <c:v>1.5329521399067392</c:v>
                </c:pt>
                <c:pt idx="152">
                  <c:v>1.5258614328411098</c:v>
                </c:pt>
                <c:pt idx="153">
                  <c:v>1.5354541880557446</c:v>
                </c:pt>
                <c:pt idx="154">
                  <c:v>1.5314042705786539</c:v>
                </c:pt>
                <c:pt idx="155">
                  <c:v>1.5430576143459991</c:v>
                </c:pt>
                <c:pt idx="156">
                  <c:v>1.5581523007747617</c:v>
                </c:pt>
                <c:pt idx="157">
                  <c:v>1.5580179424356444</c:v>
                </c:pt>
                <c:pt idx="158">
                  <c:v>1.5733078657503916</c:v>
                </c:pt>
                <c:pt idx="159">
                  <c:v>1.5846049435886191</c:v>
                </c:pt>
                <c:pt idx="160">
                  <c:v>1.6212925533932956</c:v>
                </c:pt>
                <c:pt idx="161">
                  <c:v>1.6452470538699004</c:v>
                </c:pt>
                <c:pt idx="162">
                  <c:v>1.6590206098892055</c:v>
                </c:pt>
                <c:pt idx="163">
                  <c:v>1.6709347697453549</c:v>
                </c:pt>
                <c:pt idx="164">
                  <c:v>1.6753981448047321</c:v>
                </c:pt>
                <c:pt idx="165">
                  <c:v>1.6919803288958399</c:v>
                </c:pt>
                <c:pt idx="166">
                  <c:v>1.711084534346182</c:v>
                </c:pt>
                <c:pt idx="167">
                  <c:v>1.7157959469105211</c:v>
                </c:pt>
                <c:pt idx="168">
                  <c:v>1.706669602737132</c:v>
                </c:pt>
                <c:pt idx="169">
                  <c:v>1.7054649840769898</c:v>
                </c:pt>
                <c:pt idx="170">
                  <c:v>1.7057326066311829</c:v>
                </c:pt>
                <c:pt idx="171">
                  <c:v>1.7240141581261668</c:v>
                </c:pt>
                <c:pt idx="172">
                  <c:v>1.7531802338200468</c:v>
                </c:pt>
                <c:pt idx="173">
                  <c:v>1.7699016823034937</c:v>
                </c:pt>
                <c:pt idx="174">
                  <c:v>1.7855915711091264</c:v>
                </c:pt>
                <c:pt idx="175">
                  <c:v>1.7994865565020488</c:v>
                </c:pt>
                <c:pt idx="176">
                  <c:v>1.8098871011149005</c:v>
                </c:pt>
                <c:pt idx="177">
                  <c:v>1.8253566774018146</c:v>
                </c:pt>
                <c:pt idx="178">
                  <c:v>1.8432152451790496</c:v>
                </c:pt>
                <c:pt idx="179">
                  <c:v>1.857593405819598</c:v>
                </c:pt>
                <c:pt idx="180">
                  <c:v>1.8687822843097166</c:v>
                </c:pt>
                <c:pt idx="181">
                  <c:v>1.8819227293133525</c:v>
                </c:pt>
                <c:pt idx="182">
                  <c:v>1.8952300903272936</c:v>
                </c:pt>
                <c:pt idx="183">
                  <c:v>1.9080494950758686</c:v>
                </c:pt>
                <c:pt idx="184">
                  <c:v>1.9219879546699974</c:v>
                </c:pt>
                <c:pt idx="185">
                  <c:v>1.9398531217775703</c:v>
                </c:pt>
                <c:pt idx="186">
                  <c:v>1.9496976499639707</c:v>
                </c:pt>
                <c:pt idx="187">
                  <c:v>1.9632150841503033</c:v>
                </c:pt>
              </c:numCache>
            </c:numRef>
          </c:val>
          <c:smooth val="0"/>
        </c:ser>
        <c:dLbls>
          <c:showLegendKey val="0"/>
          <c:showVal val="0"/>
          <c:showCatName val="0"/>
          <c:showSerName val="0"/>
          <c:showPercent val="0"/>
          <c:showBubbleSize val="0"/>
        </c:dLbls>
        <c:marker val="1"/>
        <c:smooth val="0"/>
        <c:axId val="477706496"/>
        <c:axId val="477712384"/>
      </c:lineChart>
      <c:dateAx>
        <c:axId val="477706496"/>
        <c:scaling>
          <c:orientation val="minMax"/>
          <c:min val="29221"/>
        </c:scaling>
        <c:delete val="0"/>
        <c:axPos val="b"/>
        <c:numFmt formatCode="yyyy" sourceLinked="0"/>
        <c:majorTickMark val="out"/>
        <c:minorTickMark val="none"/>
        <c:tickLblPos val="nextTo"/>
        <c:crossAx val="477712384"/>
        <c:crossesAt val="-50"/>
        <c:auto val="1"/>
        <c:lblOffset val="100"/>
        <c:baseTimeUnit val="months"/>
        <c:majorUnit val="36"/>
      </c:dateAx>
      <c:valAx>
        <c:axId val="477712384"/>
        <c:scaling>
          <c:orientation val="minMax"/>
        </c:scaling>
        <c:delete val="0"/>
        <c:axPos val="l"/>
        <c:majorGridlines>
          <c:spPr>
            <a:ln>
              <a:solidFill>
                <a:schemeClr val="accent6"/>
              </a:solidFill>
            </a:ln>
          </c:spPr>
        </c:majorGridlines>
        <c:numFmt formatCode="0.0" sourceLinked="0"/>
        <c:majorTickMark val="out"/>
        <c:minorTickMark val="none"/>
        <c:tickLblPos val="nextTo"/>
        <c:spPr>
          <a:ln>
            <a:noFill/>
          </a:ln>
        </c:spPr>
        <c:crossAx val="477706496"/>
        <c:crosses val="autoZero"/>
        <c:crossBetween val="between"/>
      </c:valAx>
      <c:valAx>
        <c:axId val="477713920"/>
        <c:scaling>
          <c:orientation val="minMax"/>
          <c:max val="30"/>
          <c:min val="-30"/>
        </c:scaling>
        <c:delete val="0"/>
        <c:axPos val="r"/>
        <c:numFmt formatCode="0" sourceLinked="0"/>
        <c:majorTickMark val="out"/>
        <c:minorTickMark val="none"/>
        <c:tickLblPos val="nextTo"/>
        <c:spPr>
          <a:ln>
            <a:noFill/>
          </a:ln>
        </c:spPr>
        <c:crossAx val="477715456"/>
        <c:crosses val="max"/>
        <c:crossBetween val="between"/>
      </c:valAx>
      <c:catAx>
        <c:axId val="477715456"/>
        <c:scaling>
          <c:orientation val="minMax"/>
        </c:scaling>
        <c:delete val="1"/>
        <c:axPos val="b"/>
        <c:majorTickMark val="out"/>
        <c:minorTickMark val="none"/>
        <c:tickLblPos val="nextTo"/>
        <c:crossAx val="477713920"/>
        <c:crosses val="autoZero"/>
        <c:auto val="1"/>
        <c:lblAlgn val="ctr"/>
        <c:lblOffset val="100"/>
        <c:tickLblSkip val="1"/>
        <c:tickMarkSkip val="1"/>
        <c:noMultiLvlLbl val="0"/>
      </c:catAx>
    </c:plotArea>
    <c:legend>
      <c:legendPos val="r"/>
      <c:layout>
        <c:manualLayout>
          <c:xMode val="edge"/>
          <c:yMode val="edge"/>
          <c:x val="1.0338718131772997E-2"/>
          <c:y val="0.93263867423642888"/>
          <c:w val="0.94279525637417316"/>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5371286944422152E-2"/>
          <c:w val="0.90934480078119495"/>
          <c:h val="0.81471266345634419"/>
        </c:manualLayout>
      </c:layout>
      <c:lineChart>
        <c:grouping val="standard"/>
        <c:varyColors val="0"/>
        <c:ser>
          <c:idx val="0"/>
          <c:order val="0"/>
          <c:tx>
            <c:strRef>
              <c:f>Betalingsbalancen!$B$6</c:f>
              <c:strCache>
                <c:ptCount val="1"/>
                <c:pt idx="0">
                  <c:v>Betalingsbalancen/BNP</c:v>
                </c:pt>
              </c:strCache>
            </c:strRef>
          </c:tx>
          <c:marker>
            <c:symbol val="none"/>
          </c:marker>
          <c:cat>
            <c:numRef>
              <c:f>Betalingsbalancen!$A$7:$A$201</c:f>
              <c:numCache>
                <c:formatCode>m/d/yyyy</c:formatCode>
                <c:ptCount val="195"/>
                <c:pt idx="0">
                  <c:v>26298</c:v>
                </c:pt>
                <c:pt idx="1">
                  <c:v>26389</c:v>
                </c:pt>
                <c:pt idx="2">
                  <c:v>26480</c:v>
                </c:pt>
                <c:pt idx="3">
                  <c:v>26572</c:v>
                </c:pt>
                <c:pt idx="4">
                  <c:v>26664</c:v>
                </c:pt>
                <c:pt idx="5">
                  <c:v>26754</c:v>
                </c:pt>
                <c:pt idx="6">
                  <c:v>26845</c:v>
                </c:pt>
                <c:pt idx="7">
                  <c:v>26937</c:v>
                </c:pt>
                <c:pt idx="8">
                  <c:v>27029</c:v>
                </c:pt>
                <c:pt idx="9">
                  <c:v>27119</c:v>
                </c:pt>
                <c:pt idx="10">
                  <c:v>27210</c:v>
                </c:pt>
                <c:pt idx="11">
                  <c:v>27302</c:v>
                </c:pt>
                <c:pt idx="12">
                  <c:v>27394</c:v>
                </c:pt>
                <c:pt idx="13">
                  <c:v>27484</c:v>
                </c:pt>
                <c:pt idx="14">
                  <c:v>27575</c:v>
                </c:pt>
                <c:pt idx="15">
                  <c:v>27667</c:v>
                </c:pt>
                <c:pt idx="16">
                  <c:v>27759</c:v>
                </c:pt>
                <c:pt idx="17">
                  <c:v>27850</c:v>
                </c:pt>
                <c:pt idx="18">
                  <c:v>27941</c:v>
                </c:pt>
                <c:pt idx="19">
                  <c:v>28033</c:v>
                </c:pt>
                <c:pt idx="20">
                  <c:v>28125</c:v>
                </c:pt>
                <c:pt idx="21">
                  <c:v>28215</c:v>
                </c:pt>
                <c:pt idx="22">
                  <c:v>28306</c:v>
                </c:pt>
                <c:pt idx="23">
                  <c:v>28398</c:v>
                </c:pt>
                <c:pt idx="24">
                  <c:v>28490</c:v>
                </c:pt>
                <c:pt idx="25">
                  <c:v>28580</c:v>
                </c:pt>
                <c:pt idx="26">
                  <c:v>28671</c:v>
                </c:pt>
                <c:pt idx="27">
                  <c:v>28763</c:v>
                </c:pt>
                <c:pt idx="28">
                  <c:v>28855</c:v>
                </c:pt>
                <c:pt idx="29">
                  <c:v>28945</c:v>
                </c:pt>
                <c:pt idx="30">
                  <c:v>29036</c:v>
                </c:pt>
                <c:pt idx="31">
                  <c:v>29128</c:v>
                </c:pt>
                <c:pt idx="32">
                  <c:v>29220</c:v>
                </c:pt>
                <c:pt idx="33">
                  <c:v>29311</c:v>
                </c:pt>
                <c:pt idx="34">
                  <c:v>29402</c:v>
                </c:pt>
                <c:pt idx="35">
                  <c:v>29494</c:v>
                </c:pt>
                <c:pt idx="36">
                  <c:v>29586</c:v>
                </c:pt>
                <c:pt idx="37">
                  <c:v>29676</c:v>
                </c:pt>
                <c:pt idx="38">
                  <c:v>29767</c:v>
                </c:pt>
                <c:pt idx="39">
                  <c:v>29859</c:v>
                </c:pt>
                <c:pt idx="40">
                  <c:v>29951</c:v>
                </c:pt>
                <c:pt idx="41">
                  <c:v>30041</c:v>
                </c:pt>
                <c:pt idx="42">
                  <c:v>30132</c:v>
                </c:pt>
                <c:pt idx="43">
                  <c:v>30224</c:v>
                </c:pt>
                <c:pt idx="44">
                  <c:v>30316</c:v>
                </c:pt>
                <c:pt idx="45">
                  <c:v>30406</c:v>
                </c:pt>
                <c:pt idx="46">
                  <c:v>30497</c:v>
                </c:pt>
                <c:pt idx="47">
                  <c:v>30589</c:v>
                </c:pt>
                <c:pt idx="48">
                  <c:v>30681</c:v>
                </c:pt>
                <c:pt idx="49">
                  <c:v>30772</c:v>
                </c:pt>
                <c:pt idx="50">
                  <c:v>30863</c:v>
                </c:pt>
                <c:pt idx="51">
                  <c:v>30955</c:v>
                </c:pt>
                <c:pt idx="52">
                  <c:v>31047</c:v>
                </c:pt>
                <c:pt idx="53">
                  <c:v>31137</c:v>
                </c:pt>
                <c:pt idx="54">
                  <c:v>31228</c:v>
                </c:pt>
                <c:pt idx="55">
                  <c:v>31320</c:v>
                </c:pt>
                <c:pt idx="56">
                  <c:v>31412</c:v>
                </c:pt>
                <c:pt idx="57">
                  <c:v>31502</c:v>
                </c:pt>
                <c:pt idx="58">
                  <c:v>31593</c:v>
                </c:pt>
                <c:pt idx="59">
                  <c:v>31685</c:v>
                </c:pt>
                <c:pt idx="60">
                  <c:v>31777</c:v>
                </c:pt>
                <c:pt idx="61">
                  <c:v>31867</c:v>
                </c:pt>
                <c:pt idx="62">
                  <c:v>31958</c:v>
                </c:pt>
                <c:pt idx="63">
                  <c:v>32050</c:v>
                </c:pt>
                <c:pt idx="64">
                  <c:v>32142</c:v>
                </c:pt>
                <c:pt idx="65">
                  <c:v>32233</c:v>
                </c:pt>
                <c:pt idx="66">
                  <c:v>32324</c:v>
                </c:pt>
                <c:pt idx="67">
                  <c:v>32416</c:v>
                </c:pt>
                <c:pt idx="68">
                  <c:v>32508</c:v>
                </c:pt>
                <c:pt idx="69">
                  <c:v>32598</c:v>
                </c:pt>
                <c:pt idx="70">
                  <c:v>32689</c:v>
                </c:pt>
                <c:pt idx="71">
                  <c:v>32781</c:v>
                </c:pt>
                <c:pt idx="72">
                  <c:v>32873</c:v>
                </c:pt>
                <c:pt idx="73">
                  <c:v>32963</c:v>
                </c:pt>
                <c:pt idx="74">
                  <c:v>33054</c:v>
                </c:pt>
                <c:pt idx="75">
                  <c:v>33146</c:v>
                </c:pt>
                <c:pt idx="76">
                  <c:v>33238</c:v>
                </c:pt>
                <c:pt idx="77">
                  <c:v>33328</c:v>
                </c:pt>
                <c:pt idx="78">
                  <c:v>33419</c:v>
                </c:pt>
                <c:pt idx="79">
                  <c:v>33511</c:v>
                </c:pt>
                <c:pt idx="80">
                  <c:v>33603</c:v>
                </c:pt>
                <c:pt idx="81">
                  <c:v>33694</c:v>
                </c:pt>
                <c:pt idx="82">
                  <c:v>33785</c:v>
                </c:pt>
                <c:pt idx="83">
                  <c:v>33877</c:v>
                </c:pt>
                <c:pt idx="84">
                  <c:v>33969</c:v>
                </c:pt>
                <c:pt idx="85">
                  <c:v>34059</c:v>
                </c:pt>
                <c:pt idx="86">
                  <c:v>34150</c:v>
                </c:pt>
                <c:pt idx="87">
                  <c:v>34242</c:v>
                </c:pt>
                <c:pt idx="88">
                  <c:v>34334</c:v>
                </c:pt>
                <c:pt idx="89">
                  <c:v>34424</c:v>
                </c:pt>
                <c:pt idx="90">
                  <c:v>34515</c:v>
                </c:pt>
                <c:pt idx="91">
                  <c:v>34607</c:v>
                </c:pt>
                <c:pt idx="92">
                  <c:v>34699</c:v>
                </c:pt>
                <c:pt idx="93">
                  <c:v>34789</c:v>
                </c:pt>
                <c:pt idx="94">
                  <c:v>34880</c:v>
                </c:pt>
                <c:pt idx="95">
                  <c:v>34972</c:v>
                </c:pt>
                <c:pt idx="96">
                  <c:v>35064</c:v>
                </c:pt>
                <c:pt idx="97">
                  <c:v>35155</c:v>
                </c:pt>
                <c:pt idx="98">
                  <c:v>35246</c:v>
                </c:pt>
                <c:pt idx="99">
                  <c:v>35338</c:v>
                </c:pt>
                <c:pt idx="100">
                  <c:v>35430</c:v>
                </c:pt>
                <c:pt idx="101">
                  <c:v>35520</c:v>
                </c:pt>
                <c:pt idx="102">
                  <c:v>35611</c:v>
                </c:pt>
                <c:pt idx="103">
                  <c:v>35703</c:v>
                </c:pt>
                <c:pt idx="104">
                  <c:v>35795</c:v>
                </c:pt>
                <c:pt idx="105">
                  <c:v>35885</c:v>
                </c:pt>
                <c:pt idx="106">
                  <c:v>35976</c:v>
                </c:pt>
                <c:pt idx="107">
                  <c:v>36068</c:v>
                </c:pt>
                <c:pt idx="108">
                  <c:v>36160</c:v>
                </c:pt>
                <c:pt idx="109">
                  <c:v>36250</c:v>
                </c:pt>
                <c:pt idx="110">
                  <c:v>36341</c:v>
                </c:pt>
                <c:pt idx="111">
                  <c:v>36433</c:v>
                </c:pt>
                <c:pt idx="112">
                  <c:v>36525</c:v>
                </c:pt>
                <c:pt idx="113">
                  <c:v>36616</c:v>
                </c:pt>
                <c:pt idx="114">
                  <c:v>36707</c:v>
                </c:pt>
                <c:pt idx="115">
                  <c:v>36799</c:v>
                </c:pt>
                <c:pt idx="116">
                  <c:v>36891</c:v>
                </c:pt>
                <c:pt idx="117">
                  <c:v>36981</c:v>
                </c:pt>
                <c:pt idx="118">
                  <c:v>37072</c:v>
                </c:pt>
                <c:pt idx="119">
                  <c:v>37164</c:v>
                </c:pt>
                <c:pt idx="120">
                  <c:v>37256</c:v>
                </c:pt>
                <c:pt idx="121">
                  <c:v>37346</c:v>
                </c:pt>
                <c:pt idx="122">
                  <c:v>37437</c:v>
                </c:pt>
                <c:pt idx="123">
                  <c:v>37529</c:v>
                </c:pt>
                <c:pt idx="124">
                  <c:v>37621</c:v>
                </c:pt>
                <c:pt idx="125">
                  <c:v>37711</c:v>
                </c:pt>
                <c:pt idx="126">
                  <c:v>37802</c:v>
                </c:pt>
                <c:pt idx="127">
                  <c:v>37894</c:v>
                </c:pt>
                <c:pt idx="128">
                  <c:v>37986</c:v>
                </c:pt>
                <c:pt idx="129">
                  <c:v>38077</c:v>
                </c:pt>
                <c:pt idx="130">
                  <c:v>38168</c:v>
                </c:pt>
                <c:pt idx="131">
                  <c:v>38260</c:v>
                </c:pt>
                <c:pt idx="132">
                  <c:v>38352</c:v>
                </c:pt>
                <c:pt idx="133">
                  <c:v>38442</c:v>
                </c:pt>
                <c:pt idx="134">
                  <c:v>38533</c:v>
                </c:pt>
                <c:pt idx="135">
                  <c:v>38625</c:v>
                </c:pt>
                <c:pt idx="136">
                  <c:v>38717</c:v>
                </c:pt>
                <c:pt idx="137">
                  <c:v>38807</c:v>
                </c:pt>
                <c:pt idx="138">
                  <c:v>38898</c:v>
                </c:pt>
                <c:pt idx="139">
                  <c:v>38990</c:v>
                </c:pt>
                <c:pt idx="140">
                  <c:v>39082</c:v>
                </c:pt>
                <c:pt idx="141">
                  <c:v>39172</c:v>
                </c:pt>
                <c:pt idx="142">
                  <c:v>39263</c:v>
                </c:pt>
                <c:pt idx="143">
                  <c:v>39355</c:v>
                </c:pt>
                <c:pt idx="144">
                  <c:v>39447</c:v>
                </c:pt>
                <c:pt idx="145">
                  <c:v>39538</c:v>
                </c:pt>
                <c:pt idx="146">
                  <c:v>39629</c:v>
                </c:pt>
                <c:pt idx="147">
                  <c:v>39721</c:v>
                </c:pt>
                <c:pt idx="148">
                  <c:v>39813</c:v>
                </c:pt>
                <c:pt idx="149">
                  <c:v>39903</c:v>
                </c:pt>
                <c:pt idx="150">
                  <c:v>39994</c:v>
                </c:pt>
                <c:pt idx="151">
                  <c:v>40086</c:v>
                </c:pt>
                <c:pt idx="152">
                  <c:v>40178</c:v>
                </c:pt>
                <c:pt idx="153">
                  <c:v>40268</c:v>
                </c:pt>
                <c:pt idx="154">
                  <c:v>40359</c:v>
                </c:pt>
                <c:pt idx="155">
                  <c:v>40451</c:v>
                </c:pt>
                <c:pt idx="156">
                  <c:v>40543</c:v>
                </c:pt>
                <c:pt idx="157">
                  <c:v>40633</c:v>
                </c:pt>
                <c:pt idx="158">
                  <c:v>40724</c:v>
                </c:pt>
                <c:pt idx="159">
                  <c:v>40816</c:v>
                </c:pt>
                <c:pt idx="160">
                  <c:v>40908</c:v>
                </c:pt>
                <c:pt idx="161">
                  <c:v>40999</c:v>
                </c:pt>
                <c:pt idx="162">
                  <c:v>41090</c:v>
                </c:pt>
                <c:pt idx="163">
                  <c:v>41182</c:v>
                </c:pt>
                <c:pt idx="164">
                  <c:v>41274</c:v>
                </c:pt>
                <c:pt idx="165">
                  <c:v>41364</c:v>
                </c:pt>
                <c:pt idx="166">
                  <c:v>41455</c:v>
                </c:pt>
                <c:pt idx="167">
                  <c:v>41547</c:v>
                </c:pt>
                <c:pt idx="168">
                  <c:v>41639</c:v>
                </c:pt>
                <c:pt idx="169">
                  <c:v>41729</c:v>
                </c:pt>
                <c:pt idx="170">
                  <c:v>41820</c:v>
                </c:pt>
                <c:pt idx="171">
                  <c:v>41912</c:v>
                </c:pt>
                <c:pt idx="172">
                  <c:v>42004</c:v>
                </c:pt>
                <c:pt idx="173">
                  <c:v>42094</c:v>
                </c:pt>
                <c:pt idx="174">
                  <c:v>42185</c:v>
                </c:pt>
                <c:pt idx="175">
                  <c:v>42277</c:v>
                </c:pt>
                <c:pt idx="176">
                  <c:v>42369</c:v>
                </c:pt>
                <c:pt idx="177">
                  <c:v>42460</c:v>
                </c:pt>
                <c:pt idx="178">
                  <c:v>42551</c:v>
                </c:pt>
                <c:pt idx="179">
                  <c:v>42643</c:v>
                </c:pt>
                <c:pt idx="180">
                  <c:v>42735</c:v>
                </c:pt>
                <c:pt idx="181">
                  <c:v>42825</c:v>
                </c:pt>
                <c:pt idx="182">
                  <c:v>42916</c:v>
                </c:pt>
                <c:pt idx="183">
                  <c:v>43008</c:v>
                </c:pt>
                <c:pt idx="184">
                  <c:v>43100</c:v>
                </c:pt>
                <c:pt idx="185">
                  <c:v>43190</c:v>
                </c:pt>
                <c:pt idx="186">
                  <c:v>43281</c:v>
                </c:pt>
                <c:pt idx="187">
                  <c:v>43373</c:v>
                </c:pt>
                <c:pt idx="188">
                  <c:v>43465</c:v>
                </c:pt>
                <c:pt idx="189">
                  <c:v>43555</c:v>
                </c:pt>
                <c:pt idx="190">
                  <c:v>43646</c:v>
                </c:pt>
                <c:pt idx="191">
                  <c:v>43738</c:v>
                </c:pt>
                <c:pt idx="192">
                  <c:v>43830</c:v>
                </c:pt>
                <c:pt idx="193">
                  <c:v>43921</c:v>
                </c:pt>
                <c:pt idx="194">
                  <c:v>44012</c:v>
                </c:pt>
              </c:numCache>
            </c:numRef>
          </c:cat>
          <c:val>
            <c:numRef>
              <c:f>Betalingsbalancen!$B$7:$B$201</c:f>
              <c:numCache>
                <c:formatCode>0.00</c:formatCode>
                <c:ptCount val="195"/>
                <c:pt idx="0">
                  <c:v>-2.363</c:v>
                </c:pt>
                <c:pt idx="1">
                  <c:v>-1.645</c:v>
                </c:pt>
                <c:pt idx="2">
                  <c:v>-0.91100000000000003</c:v>
                </c:pt>
                <c:pt idx="3">
                  <c:v>-0.97399999999999998</c:v>
                </c:pt>
                <c:pt idx="4">
                  <c:v>-0.73699999999999999</c:v>
                </c:pt>
                <c:pt idx="5">
                  <c:v>-1.042</c:v>
                </c:pt>
                <c:pt idx="6">
                  <c:v>-1.782</c:v>
                </c:pt>
                <c:pt idx="7">
                  <c:v>-1.35</c:v>
                </c:pt>
                <c:pt idx="8">
                  <c:v>-1.8220000000000001</c:v>
                </c:pt>
                <c:pt idx="9">
                  <c:v>-2.98</c:v>
                </c:pt>
                <c:pt idx="10">
                  <c:v>-3.4580000000000002</c:v>
                </c:pt>
                <c:pt idx="11">
                  <c:v>-4.1369999999999996</c:v>
                </c:pt>
                <c:pt idx="12">
                  <c:v>-3.5649999999999999</c:v>
                </c:pt>
                <c:pt idx="13">
                  <c:v>-2.125</c:v>
                </c:pt>
                <c:pt idx="14">
                  <c:v>-1.0469999999999999</c:v>
                </c:pt>
                <c:pt idx="15">
                  <c:v>-0.76200000000000001</c:v>
                </c:pt>
                <c:pt idx="16">
                  <c:v>-1.58</c:v>
                </c:pt>
                <c:pt idx="17">
                  <c:v>-2.73</c:v>
                </c:pt>
                <c:pt idx="18">
                  <c:v>-3.855</c:v>
                </c:pt>
                <c:pt idx="19">
                  <c:v>-4.6790000000000003</c:v>
                </c:pt>
                <c:pt idx="20">
                  <c:v>-4.8419999999999996</c:v>
                </c:pt>
                <c:pt idx="21">
                  <c:v>-5.0110000000000001</c:v>
                </c:pt>
                <c:pt idx="22">
                  <c:v>-4.7839999999999998</c:v>
                </c:pt>
                <c:pt idx="23">
                  <c:v>-4.3979999999999997</c:v>
                </c:pt>
                <c:pt idx="24">
                  <c:v>-3.7890000000000001</c:v>
                </c:pt>
                <c:pt idx="25">
                  <c:v>-2.944</c:v>
                </c:pt>
                <c:pt idx="26">
                  <c:v>-2.415</c:v>
                </c:pt>
                <c:pt idx="27">
                  <c:v>-2.1320000000000001</c:v>
                </c:pt>
                <c:pt idx="28">
                  <c:v>-2.3220000000000001</c:v>
                </c:pt>
                <c:pt idx="29">
                  <c:v>-2.8980000000000001</c:v>
                </c:pt>
                <c:pt idx="30">
                  <c:v>-3.641</c:v>
                </c:pt>
                <c:pt idx="31">
                  <c:v>-4.2869999999999999</c:v>
                </c:pt>
                <c:pt idx="32">
                  <c:v>-4.5410000000000004</c:v>
                </c:pt>
                <c:pt idx="33">
                  <c:v>-4.9429999999999996</c:v>
                </c:pt>
                <c:pt idx="34">
                  <c:v>-4.8330000000000002</c:v>
                </c:pt>
                <c:pt idx="35">
                  <c:v>-4.1609999999999996</c:v>
                </c:pt>
                <c:pt idx="36">
                  <c:v>-3.2919999999999998</c:v>
                </c:pt>
                <c:pt idx="37">
                  <c:v>-2.2509999999999999</c:v>
                </c:pt>
                <c:pt idx="38">
                  <c:v>-1.635</c:v>
                </c:pt>
                <c:pt idx="39">
                  <c:v>-1.766</c:v>
                </c:pt>
                <c:pt idx="40">
                  <c:v>-2.4220000000000002</c:v>
                </c:pt>
                <c:pt idx="41">
                  <c:v>-2.8650000000000002</c:v>
                </c:pt>
                <c:pt idx="42">
                  <c:v>-3.407</c:v>
                </c:pt>
                <c:pt idx="43">
                  <c:v>-3.7269999999999999</c:v>
                </c:pt>
                <c:pt idx="44">
                  <c:v>-3.7909999999999999</c:v>
                </c:pt>
                <c:pt idx="45">
                  <c:v>-3.3290000000000002</c:v>
                </c:pt>
                <c:pt idx="46">
                  <c:v>-2.972</c:v>
                </c:pt>
                <c:pt idx="47">
                  <c:v>-2.577</c:v>
                </c:pt>
                <c:pt idx="48">
                  <c:v>-2.3490000000000002</c:v>
                </c:pt>
                <c:pt idx="49">
                  <c:v>-2.7730000000000001</c:v>
                </c:pt>
                <c:pt idx="50">
                  <c:v>-2.9020000000000001</c:v>
                </c:pt>
                <c:pt idx="51">
                  <c:v>-3.0139999999999998</c:v>
                </c:pt>
                <c:pt idx="52">
                  <c:v>-3.069</c:v>
                </c:pt>
                <c:pt idx="53">
                  <c:v>-3.4</c:v>
                </c:pt>
                <c:pt idx="54">
                  <c:v>-3.4740000000000002</c:v>
                </c:pt>
                <c:pt idx="55">
                  <c:v>-3.722</c:v>
                </c:pt>
                <c:pt idx="56">
                  <c:v>-4.25</c:v>
                </c:pt>
                <c:pt idx="57">
                  <c:v>-4.3289999999999997</c:v>
                </c:pt>
                <c:pt idx="58">
                  <c:v>-5.0380000000000003</c:v>
                </c:pt>
                <c:pt idx="59">
                  <c:v>-5.4429999999999996</c:v>
                </c:pt>
                <c:pt idx="60">
                  <c:v>-5.258</c:v>
                </c:pt>
                <c:pt idx="61">
                  <c:v>-4.5739999999999998</c:v>
                </c:pt>
                <c:pt idx="62">
                  <c:v>-3.718</c:v>
                </c:pt>
                <c:pt idx="63">
                  <c:v>-3.0419999999999998</c:v>
                </c:pt>
                <c:pt idx="64">
                  <c:v>-2.7770000000000001</c:v>
                </c:pt>
                <c:pt idx="65">
                  <c:v>-2.4369999999999998</c:v>
                </c:pt>
                <c:pt idx="66">
                  <c:v>-2.2629999999999999</c:v>
                </c:pt>
                <c:pt idx="67">
                  <c:v>-1.879</c:v>
                </c:pt>
                <c:pt idx="68">
                  <c:v>-1.173</c:v>
                </c:pt>
                <c:pt idx="69">
                  <c:v>-1.33</c:v>
                </c:pt>
                <c:pt idx="70">
                  <c:v>-1.0620000000000001</c:v>
                </c:pt>
                <c:pt idx="71">
                  <c:v>-1.218</c:v>
                </c:pt>
                <c:pt idx="72">
                  <c:v>-1.24</c:v>
                </c:pt>
                <c:pt idx="73">
                  <c:v>-0.80700000000000005</c:v>
                </c:pt>
                <c:pt idx="74">
                  <c:v>-0.442</c:v>
                </c:pt>
                <c:pt idx="75">
                  <c:v>0.12</c:v>
                </c:pt>
                <c:pt idx="76">
                  <c:v>0.67300000000000004</c:v>
                </c:pt>
                <c:pt idx="77">
                  <c:v>0.61899999999999999</c:v>
                </c:pt>
                <c:pt idx="78">
                  <c:v>0.60399999999999998</c:v>
                </c:pt>
                <c:pt idx="79">
                  <c:v>0.69499999999999995</c:v>
                </c:pt>
                <c:pt idx="80">
                  <c:v>0.83499999999999996</c:v>
                </c:pt>
                <c:pt idx="81">
                  <c:v>1.502</c:v>
                </c:pt>
                <c:pt idx="82">
                  <c:v>1.8480000000000001</c:v>
                </c:pt>
                <c:pt idx="83">
                  <c:v>2.218</c:v>
                </c:pt>
                <c:pt idx="84">
                  <c:v>2.1440000000000001</c:v>
                </c:pt>
                <c:pt idx="85">
                  <c:v>2.0390000000000001</c:v>
                </c:pt>
                <c:pt idx="86">
                  <c:v>2.3740000000000001</c:v>
                </c:pt>
                <c:pt idx="87">
                  <c:v>2.6040000000000001</c:v>
                </c:pt>
                <c:pt idx="88">
                  <c:v>2.9180000000000001</c:v>
                </c:pt>
                <c:pt idx="89">
                  <c:v>2.8820000000000001</c:v>
                </c:pt>
                <c:pt idx="90">
                  <c:v>2.4089999999999998</c:v>
                </c:pt>
                <c:pt idx="91">
                  <c:v>1.99</c:v>
                </c:pt>
                <c:pt idx="92">
                  <c:v>1.522</c:v>
                </c:pt>
                <c:pt idx="93">
                  <c:v>1.7430000000000001</c:v>
                </c:pt>
                <c:pt idx="94">
                  <c:v>1.486</c:v>
                </c:pt>
                <c:pt idx="95">
                  <c:v>1.167</c:v>
                </c:pt>
                <c:pt idx="96">
                  <c:v>0.75</c:v>
                </c:pt>
                <c:pt idx="97">
                  <c:v>0.54700000000000004</c:v>
                </c:pt>
                <c:pt idx="98">
                  <c:v>1.0249999999999999</c:v>
                </c:pt>
                <c:pt idx="99">
                  <c:v>1.1879999999999999</c:v>
                </c:pt>
                <c:pt idx="100">
                  <c:v>1.29</c:v>
                </c:pt>
                <c:pt idx="101">
                  <c:v>1.0349999999999999</c:v>
                </c:pt>
                <c:pt idx="102">
                  <c:v>0.58499999999999996</c:v>
                </c:pt>
                <c:pt idx="103">
                  <c:v>0.58799999999999997</c:v>
                </c:pt>
                <c:pt idx="104">
                  <c:v>0.64500000000000002</c:v>
                </c:pt>
                <c:pt idx="105">
                  <c:v>0.14599999999999999</c:v>
                </c:pt>
                <c:pt idx="106">
                  <c:v>-0.27200000000000002</c:v>
                </c:pt>
                <c:pt idx="107">
                  <c:v>-0.13400000000000001</c:v>
                </c:pt>
                <c:pt idx="108">
                  <c:v>-0.69899999999999995</c:v>
                </c:pt>
                <c:pt idx="109">
                  <c:v>8.5000000000000006E-2</c:v>
                </c:pt>
                <c:pt idx="110">
                  <c:v>1.0860000000000001</c:v>
                </c:pt>
                <c:pt idx="111">
                  <c:v>1.113</c:v>
                </c:pt>
                <c:pt idx="112">
                  <c:v>2.2130000000000001</c:v>
                </c:pt>
                <c:pt idx="113">
                  <c:v>1.7889999999999999</c:v>
                </c:pt>
                <c:pt idx="114">
                  <c:v>1.2949999999999999</c:v>
                </c:pt>
                <c:pt idx="115">
                  <c:v>1.5309999999999999</c:v>
                </c:pt>
                <c:pt idx="116">
                  <c:v>1.6279999999999999</c:v>
                </c:pt>
                <c:pt idx="117">
                  <c:v>2.637</c:v>
                </c:pt>
                <c:pt idx="118">
                  <c:v>3.3239999999999998</c:v>
                </c:pt>
                <c:pt idx="119">
                  <c:v>3.4140000000000001</c:v>
                </c:pt>
                <c:pt idx="120">
                  <c:v>3.2240000000000002</c:v>
                </c:pt>
                <c:pt idx="121">
                  <c:v>2.6110000000000002</c:v>
                </c:pt>
                <c:pt idx="122">
                  <c:v>2.75</c:v>
                </c:pt>
                <c:pt idx="123">
                  <c:v>2.7229999999999999</c:v>
                </c:pt>
                <c:pt idx="124">
                  <c:v>3.0150000000000001</c:v>
                </c:pt>
                <c:pt idx="125">
                  <c:v>3.4449999999999998</c:v>
                </c:pt>
                <c:pt idx="126">
                  <c:v>3.2879999999999998</c:v>
                </c:pt>
                <c:pt idx="127">
                  <c:v>3.56</c:v>
                </c:pt>
                <c:pt idx="128">
                  <c:v>3.5289999999999999</c:v>
                </c:pt>
                <c:pt idx="129">
                  <c:v>3.7429999999999999</c:v>
                </c:pt>
                <c:pt idx="130">
                  <c:v>3.7919999999999998</c:v>
                </c:pt>
                <c:pt idx="131">
                  <c:v>3.3570000000000002</c:v>
                </c:pt>
                <c:pt idx="132">
                  <c:v>3.1640000000000001</c:v>
                </c:pt>
                <c:pt idx="133">
                  <c:v>2.8740000000000001</c:v>
                </c:pt>
                <c:pt idx="134">
                  <c:v>3.1190000000000002</c:v>
                </c:pt>
                <c:pt idx="135">
                  <c:v>3.734</c:v>
                </c:pt>
                <c:pt idx="136">
                  <c:v>4.1870000000000003</c:v>
                </c:pt>
                <c:pt idx="137">
                  <c:v>4.2679999999999998</c:v>
                </c:pt>
                <c:pt idx="138">
                  <c:v>3.8279999999999998</c:v>
                </c:pt>
                <c:pt idx="139">
                  <c:v>3.694</c:v>
                </c:pt>
                <c:pt idx="140">
                  <c:v>3.3260000000000001</c:v>
                </c:pt>
                <c:pt idx="141">
                  <c:v>2.2949999999999999</c:v>
                </c:pt>
                <c:pt idx="142">
                  <c:v>1.9530000000000001</c:v>
                </c:pt>
                <c:pt idx="143">
                  <c:v>1.341</c:v>
                </c:pt>
                <c:pt idx="144">
                  <c:v>1.431</c:v>
                </c:pt>
                <c:pt idx="145">
                  <c:v>1.946</c:v>
                </c:pt>
                <c:pt idx="146">
                  <c:v>2.4900000000000002</c:v>
                </c:pt>
                <c:pt idx="147">
                  <c:v>3.0459999999999998</c:v>
                </c:pt>
                <c:pt idx="148">
                  <c:v>2.9140000000000001</c:v>
                </c:pt>
                <c:pt idx="149">
                  <c:v>3.2829999999999999</c:v>
                </c:pt>
                <c:pt idx="150">
                  <c:v>3.3210000000000002</c:v>
                </c:pt>
                <c:pt idx="151">
                  <c:v>3.0779999999999998</c:v>
                </c:pt>
                <c:pt idx="152">
                  <c:v>3.4660000000000002</c:v>
                </c:pt>
                <c:pt idx="153">
                  <c:v>4.1360000000000001</c:v>
                </c:pt>
                <c:pt idx="154">
                  <c:v>4.6669999999999998</c:v>
                </c:pt>
                <c:pt idx="155">
                  <c:v>5.7409999999999997</c:v>
                </c:pt>
                <c:pt idx="156">
                  <c:v>6.5529999999999999</c:v>
                </c:pt>
                <c:pt idx="157">
                  <c:v>7.0369999999999999</c:v>
                </c:pt>
                <c:pt idx="158">
                  <c:v>7.0979999999999999</c:v>
                </c:pt>
                <c:pt idx="159">
                  <c:v>6.8049999999999997</c:v>
                </c:pt>
                <c:pt idx="160">
                  <c:v>6.585</c:v>
                </c:pt>
                <c:pt idx="161">
                  <c:v>5.8710000000000004</c:v>
                </c:pt>
                <c:pt idx="162">
                  <c:v>6.202</c:v>
                </c:pt>
                <c:pt idx="163">
                  <c:v>6.3840000000000003</c:v>
                </c:pt>
                <c:pt idx="164">
                  <c:v>6.2770000000000001</c:v>
                </c:pt>
                <c:pt idx="165">
                  <c:v>6.7489999999999997</c:v>
                </c:pt>
                <c:pt idx="166">
                  <c:v>6.99</c:v>
                </c:pt>
                <c:pt idx="167">
                  <c:v>7.266</c:v>
                </c:pt>
                <c:pt idx="168">
                  <c:v>7.7569999999999997</c:v>
                </c:pt>
                <c:pt idx="169">
                  <c:v>8.077</c:v>
                </c:pt>
                <c:pt idx="170">
                  <c:v>8.0389999999999997</c:v>
                </c:pt>
                <c:pt idx="171">
                  <c:v>8.5399999999999991</c:v>
                </c:pt>
                <c:pt idx="172">
                  <c:v>8.9169999999999998</c:v>
                </c:pt>
                <c:pt idx="173">
                  <c:v>9.3819999999999997</c:v>
                </c:pt>
                <c:pt idx="174">
                  <c:v>9.2569999999999997</c:v>
                </c:pt>
                <c:pt idx="175">
                  <c:v>8.9079999999999995</c:v>
                </c:pt>
                <c:pt idx="176">
                  <c:v>8.2479999999999993</c:v>
                </c:pt>
                <c:pt idx="177">
                  <c:v>7.6479999999999997</c:v>
                </c:pt>
                <c:pt idx="178">
                  <c:v>7.6980000000000004</c:v>
                </c:pt>
                <c:pt idx="179">
                  <c:v>7.1379999999999999</c:v>
                </c:pt>
                <c:pt idx="180">
                  <c:v>7.766</c:v>
                </c:pt>
                <c:pt idx="181">
                  <c:v>8.1539999999999999</c:v>
                </c:pt>
                <c:pt idx="182">
                  <c:v>8.3729999999999993</c:v>
                </c:pt>
                <c:pt idx="183">
                  <c:v>8.6289999999999996</c:v>
                </c:pt>
                <c:pt idx="184">
                  <c:v>8.0109999999999992</c:v>
                </c:pt>
                <c:pt idx="185">
                  <c:v>7.5400071000000004</c:v>
                </c:pt>
                <c:pt idx="186">
                  <c:v>6.5486643000000004</c:v>
                </c:pt>
                <c:pt idx="187">
                  <c:v>6.7283426000000004</c:v>
                </c:pt>
                <c:pt idx="188">
                  <c:v>7.0087539999999997</c:v>
                </c:pt>
                <c:pt idx="189">
                  <c:v>7.1737599000000003</c:v>
                </c:pt>
                <c:pt idx="190">
                  <c:v>8.3900512000000003</c:v>
                </c:pt>
                <c:pt idx="191">
                  <c:v>8.7013947999999992</c:v>
                </c:pt>
                <c:pt idx="192">
                  <c:v>8.8527997000000003</c:v>
                </c:pt>
                <c:pt idx="193">
                  <c:v>8.9278343000000007</c:v>
                </c:pt>
                <c:pt idx="194">
                  <c:v>8.4862898999999992</c:v>
                </c:pt>
              </c:numCache>
            </c:numRef>
          </c:val>
          <c:smooth val="0"/>
        </c:ser>
        <c:dLbls>
          <c:showLegendKey val="0"/>
          <c:showVal val="0"/>
          <c:showCatName val="0"/>
          <c:showSerName val="0"/>
          <c:showPercent val="0"/>
          <c:showBubbleSize val="0"/>
        </c:dLbls>
        <c:marker val="1"/>
        <c:smooth val="0"/>
        <c:axId val="479589504"/>
        <c:axId val="479591040"/>
      </c:lineChart>
      <c:dateAx>
        <c:axId val="479589504"/>
        <c:scaling>
          <c:orientation val="minMax"/>
          <c:min val="25934"/>
        </c:scaling>
        <c:delete val="0"/>
        <c:axPos val="b"/>
        <c:numFmt formatCode="yyyy" sourceLinked="0"/>
        <c:majorTickMark val="out"/>
        <c:minorTickMark val="none"/>
        <c:tickLblPos val="nextTo"/>
        <c:crossAx val="479591040"/>
        <c:crossesAt val="-50"/>
        <c:auto val="1"/>
        <c:lblOffset val="100"/>
        <c:baseTimeUnit val="months"/>
        <c:majorUnit val="36"/>
        <c:majorTimeUnit val="months"/>
      </c:dateAx>
      <c:valAx>
        <c:axId val="479591040"/>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479589504"/>
        <c:crosses val="autoZero"/>
        <c:crossBetween val="between"/>
      </c:valAx>
    </c:plotArea>
    <c:legend>
      <c:legendPos val="r"/>
      <c:layout>
        <c:manualLayout>
          <c:xMode val="edge"/>
          <c:yMode val="edge"/>
          <c:x val="8.0734663935509471E-4"/>
          <c:y val="0.94104725186790561"/>
          <c:w val="0.27518360501693795"/>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25891094874091E-2"/>
          <c:y val="6.9573770546049879E-2"/>
          <c:w val="0.90934480078119495"/>
          <c:h val="0.81681390525715802"/>
        </c:manualLayout>
      </c:layout>
      <c:lineChart>
        <c:grouping val="standard"/>
        <c:varyColors val="0"/>
        <c:ser>
          <c:idx val="0"/>
          <c:order val="2"/>
          <c:tx>
            <c:v>Udlånsgab</c:v>
          </c:tx>
          <c:marker>
            <c:symbol val="none"/>
          </c:marker>
          <c:cat>
            <c:numRef>
              <c:f>Referencesats!$A$7:$A$208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Referencesats!$B$7:$B$208</c:f>
              <c:numCache>
                <c:formatCode>0.00</c:formatCode>
                <c:ptCount val="202"/>
                <c:pt idx="0">
                  <c:v>2.5337619009052332</c:v>
                </c:pt>
                <c:pt idx="1">
                  <c:v>1.6727400282677536</c:v>
                </c:pt>
                <c:pt idx="2">
                  <c:v>1.0496404995086266</c:v>
                </c:pt>
                <c:pt idx="3">
                  <c:v>0.35802717843719734</c:v>
                </c:pt>
                <c:pt idx="4">
                  <c:v>0.21313410157782187</c:v>
                </c:pt>
                <c:pt idx="5">
                  <c:v>0.46258727719545334</c:v>
                </c:pt>
                <c:pt idx="6">
                  <c:v>-0.60095808871584211</c:v>
                </c:pt>
                <c:pt idx="7">
                  <c:v>-1.8426379184070214</c:v>
                </c:pt>
                <c:pt idx="8">
                  <c:v>-1.8658021348592086</c:v>
                </c:pt>
                <c:pt idx="9">
                  <c:v>-2.0748243906771791</c:v>
                </c:pt>
                <c:pt idx="10">
                  <c:v>-2.1594818567893697</c:v>
                </c:pt>
                <c:pt idx="11">
                  <c:v>-2.0018314947694336</c:v>
                </c:pt>
                <c:pt idx="12">
                  <c:v>-1.7431771989302121</c:v>
                </c:pt>
                <c:pt idx="13">
                  <c:v>-1.1015294597986127</c:v>
                </c:pt>
                <c:pt idx="14">
                  <c:v>0.51519919107755641</c:v>
                </c:pt>
                <c:pt idx="15">
                  <c:v>0.71099548987031369</c:v>
                </c:pt>
                <c:pt idx="16">
                  <c:v>1.4183130835426994</c:v>
                </c:pt>
                <c:pt idx="17">
                  <c:v>1.390740189041054</c:v>
                </c:pt>
                <c:pt idx="18">
                  <c:v>1.5048326211813219</c:v>
                </c:pt>
                <c:pt idx="19">
                  <c:v>1.5602709861292112</c:v>
                </c:pt>
                <c:pt idx="20">
                  <c:v>1.2315323568867313</c:v>
                </c:pt>
                <c:pt idx="21">
                  <c:v>1.048000754354959</c:v>
                </c:pt>
                <c:pt idx="22">
                  <c:v>0.58755432953417142</c:v>
                </c:pt>
                <c:pt idx="23">
                  <c:v>-0.64501723183141735</c:v>
                </c:pt>
                <c:pt idx="24">
                  <c:v>-2.3271413688790261</c:v>
                </c:pt>
                <c:pt idx="25">
                  <c:v>-4.4901639651259018</c:v>
                </c:pt>
                <c:pt idx="26">
                  <c:v>-4.8294916302648545</c:v>
                </c:pt>
                <c:pt idx="27">
                  <c:v>-4.9723741797945138</c:v>
                </c:pt>
                <c:pt idx="28">
                  <c:v>-4.2937647036700497</c:v>
                </c:pt>
                <c:pt idx="29">
                  <c:v>-3.4666201514803987</c:v>
                </c:pt>
                <c:pt idx="30">
                  <c:v>-4.8094926668643438</c:v>
                </c:pt>
                <c:pt idx="31">
                  <c:v>-5.5250810934754639</c:v>
                </c:pt>
                <c:pt idx="32">
                  <c:v>-5.8934544080235867</c:v>
                </c:pt>
                <c:pt idx="33">
                  <c:v>-6.4429185538358098</c:v>
                </c:pt>
                <c:pt idx="34">
                  <c:v>-6.2345591204101112</c:v>
                </c:pt>
                <c:pt idx="35">
                  <c:v>-5.8141329667020614</c:v>
                </c:pt>
                <c:pt idx="36">
                  <c:v>-5.8259497062378358</c:v>
                </c:pt>
                <c:pt idx="37">
                  <c:v>-5.513881377670856</c:v>
                </c:pt>
                <c:pt idx="38">
                  <c:v>-4.9301189332451543</c:v>
                </c:pt>
                <c:pt idx="39">
                  <c:v>-5.3883048596656096</c:v>
                </c:pt>
                <c:pt idx="40">
                  <c:v>-6.0086772934560315</c:v>
                </c:pt>
                <c:pt idx="41">
                  <c:v>-6.1450724284945721</c:v>
                </c:pt>
                <c:pt idx="42">
                  <c:v>-5.5556255322327814</c:v>
                </c:pt>
                <c:pt idx="43">
                  <c:v>-4.7865702499641429</c:v>
                </c:pt>
                <c:pt idx="44">
                  <c:v>-3.7632780108401676</c:v>
                </c:pt>
                <c:pt idx="45">
                  <c:v>-2.3341456736641106</c:v>
                </c:pt>
                <c:pt idx="46">
                  <c:v>-3.6186509315445932</c:v>
                </c:pt>
                <c:pt idx="47">
                  <c:v>-4.8790284985837928</c:v>
                </c:pt>
                <c:pt idx="48">
                  <c:v>-5.9367855077389606</c:v>
                </c:pt>
                <c:pt idx="49">
                  <c:v>-6.5733027929421297</c:v>
                </c:pt>
                <c:pt idx="50">
                  <c:v>-8.3134694567037997</c:v>
                </c:pt>
                <c:pt idx="51">
                  <c:v>-10.035817427516989</c:v>
                </c:pt>
                <c:pt idx="52">
                  <c:v>-10.269976129560362</c:v>
                </c:pt>
                <c:pt idx="53">
                  <c:v>-8.5858831502727071</c:v>
                </c:pt>
                <c:pt idx="54">
                  <c:v>-7.7570317739361485</c:v>
                </c:pt>
                <c:pt idx="55">
                  <c:v>-6.3822978706586184</c:v>
                </c:pt>
                <c:pt idx="56">
                  <c:v>-4.9022482551449258</c:v>
                </c:pt>
                <c:pt idx="57">
                  <c:v>-2.1379911336717043</c:v>
                </c:pt>
                <c:pt idx="58">
                  <c:v>-1.7135515273518678</c:v>
                </c:pt>
                <c:pt idx="59">
                  <c:v>0.1708178636376374</c:v>
                </c:pt>
                <c:pt idx="60">
                  <c:v>1.6839702207440723</c:v>
                </c:pt>
                <c:pt idx="61">
                  <c:v>4.3595976033555388</c:v>
                </c:pt>
                <c:pt idx="62">
                  <c:v>4.7207670709820917</c:v>
                </c:pt>
                <c:pt idx="63">
                  <c:v>12.349074519307379</c:v>
                </c:pt>
                <c:pt idx="64">
                  <c:v>13.558030761237291</c:v>
                </c:pt>
                <c:pt idx="65">
                  <c:v>16.762127376720244</c:v>
                </c:pt>
                <c:pt idx="66">
                  <c:v>17.084508795724105</c:v>
                </c:pt>
                <c:pt idx="67">
                  <c:v>20.783241317365921</c:v>
                </c:pt>
                <c:pt idx="68">
                  <c:v>19.668655331629182</c:v>
                </c:pt>
                <c:pt idx="69">
                  <c:v>21.150550646452743</c:v>
                </c:pt>
                <c:pt idx="70">
                  <c:v>21.03311865998765</c:v>
                </c:pt>
                <c:pt idx="71">
                  <c:v>24.307082214959593</c:v>
                </c:pt>
                <c:pt idx="72">
                  <c:v>21.343434439567233</c:v>
                </c:pt>
                <c:pt idx="73">
                  <c:v>21.549674421734807</c:v>
                </c:pt>
                <c:pt idx="74">
                  <c:v>21.054897862895928</c:v>
                </c:pt>
                <c:pt idx="75">
                  <c:v>23.837593674190231</c:v>
                </c:pt>
                <c:pt idx="76">
                  <c:v>20.282302400739638</c:v>
                </c:pt>
                <c:pt idx="77">
                  <c:v>19.401837013211633</c:v>
                </c:pt>
                <c:pt idx="78">
                  <c:v>17.096886196443336</c:v>
                </c:pt>
                <c:pt idx="79">
                  <c:v>19.00784651303681</c:v>
                </c:pt>
                <c:pt idx="80">
                  <c:v>17.25076631805814</c:v>
                </c:pt>
                <c:pt idx="81">
                  <c:v>14.446667834931759</c:v>
                </c:pt>
                <c:pt idx="82">
                  <c:v>12.398355423709006</c:v>
                </c:pt>
                <c:pt idx="83">
                  <c:v>11.809380706566174</c:v>
                </c:pt>
                <c:pt idx="84">
                  <c:v>12.197221837168343</c:v>
                </c:pt>
                <c:pt idx="85">
                  <c:v>11.708022672469355</c:v>
                </c:pt>
                <c:pt idx="86">
                  <c:v>6.988512851516731</c:v>
                </c:pt>
                <c:pt idx="87">
                  <c:v>6.7318837370856102</c:v>
                </c:pt>
                <c:pt idx="88">
                  <c:v>3.4115516192767075</c:v>
                </c:pt>
                <c:pt idx="89">
                  <c:v>0.76211707873622458</c:v>
                </c:pt>
                <c:pt idx="90">
                  <c:v>-3.4153340710870452</c:v>
                </c:pt>
                <c:pt idx="91">
                  <c:v>-7.6878886154972292</c:v>
                </c:pt>
                <c:pt idx="92">
                  <c:v>-10.212041298161125</c:v>
                </c:pt>
                <c:pt idx="93">
                  <c:v>-11.150805676551897</c:v>
                </c:pt>
                <c:pt idx="94">
                  <c:v>-12.10459845328478</c:v>
                </c:pt>
                <c:pt idx="95">
                  <c:v>-13.482853162567324</c:v>
                </c:pt>
                <c:pt idx="96">
                  <c:v>-13.523785066803839</c:v>
                </c:pt>
                <c:pt idx="97">
                  <c:v>-16.68643577692103</c:v>
                </c:pt>
                <c:pt idx="98">
                  <c:v>-20.319590227978949</c:v>
                </c:pt>
                <c:pt idx="99">
                  <c:v>-22.755488699928122</c:v>
                </c:pt>
                <c:pt idx="100">
                  <c:v>-23.653552569904008</c:v>
                </c:pt>
                <c:pt idx="101">
                  <c:v>-23.193305950373201</c:v>
                </c:pt>
                <c:pt idx="102">
                  <c:v>-23.086648294599286</c:v>
                </c:pt>
                <c:pt idx="103">
                  <c:v>-20.902312652930902</c:v>
                </c:pt>
                <c:pt idx="104">
                  <c:v>-18.765760615167125</c:v>
                </c:pt>
                <c:pt idx="105">
                  <c:v>-18.864678608106772</c:v>
                </c:pt>
                <c:pt idx="106">
                  <c:v>-18.572439968625247</c:v>
                </c:pt>
                <c:pt idx="107">
                  <c:v>-18.622727799615006</c:v>
                </c:pt>
                <c:pt idx="108">
                  <c:v>-17.067604857893826</c:v>
                </c:pt>
                <c:pt idx="109">
                  <c:v>-15.992525785520741</c:v>
                </c:pt>
                <c:pt idx="110">
                  <c:v>-14.19319481008867</c:v>
                </c:pt>
                <c:pt idx="111">
                  <c:v>-13.366570321756853</c:v>
                </c:pt>
                <c:pt idx="112">
                  <c:v>-11.017034718253285</c:v>
                </c:pt>
                <c:pt idx="113">
                  <c:v>-7.4830234178005242</c:v>
                </c:pt>
                <c:pt idx="114">
                  <c:v>-5.5254612937974912</c:v>
                </c:pt>
                <c:pt idx="115">
                  <c:v>-4.6374387780748236</c:v>
                </c:pt>
                <c:pt idx="116">
                  <c:v>-1.143302751918867</c:v>
                </c:pt>
                <c:pt idx="117">
                  <c:v>-7.1489251543709997E-2</c:v>
                </c:pt>
                <c:pt idx="118">
                  <c:v>-1.2270331047832599</c:v>
                </c:pt>
                <c:pt idx="119">
                  <c:v>6.3407859838349623E-2</c:v>
                </c:pt>
                <c:pt idx="120">
                  <c:v>5.2908501027697525</c:v>
                </c:pt>
                <c:pt idx="121">
                  <c:v>2.7592929155718195</c:v>
                </c:pt>
                <c:pt idx="122">
                  <c:v>6.7862564283600477</c:v>
                </c:pt>
                <c:pt idx="123">
                  <c:v>5.1287827405927828</c:v>
                </c:pt>
                <c:pt idx="124">
                  <c:v>5.7084651707720298</c:v>
                </c:pt>
                <c:pt idx="125">
                  <c:v>7.4169552694158085</c:v>
                </c:pt>
                <c:pt idx="126">
                  <c:v>9.0721642634142654</c:v>
                </c:pt>
                <c:pt idx="127">
                  <c:v>12.461614415374157</c:v>
                </c:pt>
                <c:pt idx="128">
                  <c:v>11.007729733522496</c:v>
                </c:pt>
                <c:pt idx="129">
                  <c:v>9.498111153858531</c:v>
                </c:pt>
                <c:pt idx="130">
                  <c:v>10.861009260915779</c:v>
                </c:pt>
                <c:pt idx="131">
                  <c:v>9.1213686539302046</c:v>
                </c:pt>
                <c:pt idx="132">
                  <c:v>12.566841457717317</c:v>
                </c:pt>
                <c:pt idx="133">
                  <c:v>13.87481508645979</c:v>
                </c:pt>
                <c:pt idx="134">
                  <c:v>14.684954022911029</c:v>
                </c:pt>
                <c:pt idx="135">
                  <c:v>12.518245525850233</c:v>
                </c:pt>
                <c:pt idx="136">
                  <c:v>16.699018238698471</c:v>
                </c:pt>
                <c:pt idx="137">
                  <c:v>16.41962774691234</c:v>
                </c:pt>
                <c:pt idx="138">
                  <c:v>17.084763143974357</c:v>
                </c:pt>
                <c:pt idx="139">
                  <c:v>18.162811223075806</c:v>
                </c:pt>
                <c:pt idx="140">
                  <c:v>22.732848305873262</c:v>
                </c:pt>
                <c:pt idx="141">
                  <c:v>24.620566660010326</c:v>
                </c:pt>
                <c:pt idx="142">
                  <c:v>25.616821163230242</c:v>
                </c:pt>
                <c:pt idx="143">
                  <c:v>29.575103979200634</c:v>
                </c:pt>
                <c:pt idx="144">
                  <c:v>33.045358206240479</c:v>
                </c:pt>
                <c:pt idx="145">
                  <c:v>36.288095999061852</c:v>
                </c:pt>
                <c:pt idx="146">
                  <c:v>38.208920581227773</c:v>
                </c:pt>
                <c:pt idx="147">
                  <c:v>40.832809192428897</c:v>
                </c:pt>
                <c:pt idx="148">
                  <c:v>39.74272558881853</c:v>
                </c:pt>
                <c:pt idx="149">
                  <c:v>38.935152646652085</c:v>
                </c:pt>
                <c:pt idx="150">
                  <c:v>39.071409779367087</c:v>
                </c:pt>
                <c:pt idx="151">
                  <c:v>40.888604247143547</c:v>
                </c:pt>
                <c:pt idx="152">
                  <c:v>40.311105787789586</c:v>
                </c:pt>
                <c:pt idx="153">
                  <c:v>38.123241470077488</c:v>
                </c:pt>
                <c:pt idx="154">
                  <c:v>35.473540795755525</c:v>
                </c:pt>
                <c:pt idx="155">
                  <c:v>34.031983617056994</c:v>
                </c:pt>
                <c:pt idx="156">
                  <c:v>35.799352437038806</c:v>
                </c:pt>
                <c:pt idx="157">
                  <c:v>35.963489541175619</c:v>
                </c:pt>
                <c:pt idx="158">
                  <c:v>39.12854617957521</c:v>
                </c:pt>
                <c:pt idx="159">
                  <c:v>39.851067615194779</c:v>
                </c:pt>
                <c:pt idx="160">
                  <c:v>37.189777950919506</c:v>
                </c:pt>
                <c:pt idx="161">
                  <c:v>29.707957918453161</c:v>
                </c:pt>
                <c:pt idx="162">
                  <c:v>21.906443224507143</c:v>
                </c:pt>
                <c:pt idx="163">
                  <c:v>14.688815982131246</c:v>
                </c:pt>
                <c:pt idx="164">
                  <c:v>11.288538092883186</c:v>
                </c:pt>
                <c:pt idx="165">
                  <c:v>9.2122663675503986</c:v>
                </c:pt>
                <c:pt idx="166">
                  <c:v>12.738395191717586</c:v>
                </c:pt>
                <c:pt idx="167">
                  <c:v>12.376078751335285</c:v>
                </c:pt>
                <c:pt idx="168">
                  <c:v>12.0276050025644</c:v>
                </c:pt>
                <c:pt idx="169">
                  <c:v>9.507736239356575</c:v>
                </c:pt>
                <c:pt idx="170">
                  <c:v>4.0757662854601904</c:v>
                </c:pt>
                <c:pt idx="171">
                  <c:v>4.3297408305377871</c:v>
                </c:pt>
                <c:pt idx="172">
                  <c:v>0.69241478394314981</c:v>
                </c:pt>
                <c:pt idx="173">
                  <c:v>-3.4679969049238935</c:v>
                </c:pt>
                <c:pt idx="174">
                  <c:v>-6.1992557101619923</c:v>
                </c:pt>
                <c:pt idx="175">
                  <c:v>-13.610977435304875</c:v>
                </c:pt>
                <c:pt idx="176">
                  <c:v>-15.202979632956101</c:v>
                </c:pt>
                <c:pt idx="177">
                  <c:v>-18.198842041319551</c:v>
                </c:pt>
                <c:pt idx="178">
                  <c:v>-14.239627736099919</c:v>
                </c:pt>
                <c:pt idx="179">
                  <c:v>-16.328745954263184</c:v>
                </c:pt>
                <c:pt idx="180">
                  <c:v>-17.012973096537365</c:v>
                </c:pt>
                <c:pt idx="181">
                  <c:v>-20.794103234113152</c:v>
                </c:pt>
                <c:pt idx="182">
                  <c:v>-18.978297352339268</c:v>
                </c:pt>
                <c:pt idx="183">
                  <c:v>-20.715174609337026</c:v>
                </c:pt>
                <c:pt idx="184">
                  <c:v>-21.435211583004815</c:v>
                </c:pt>
                <c:pt idx="185">
                  <c:v>-21.492287429235148</c:v>
                </c:pt>
                <c:pt idx="186">
                  <c:v>-19.968659821997846</c:v>
                </c:pt>
                <c:pt idx="187">
                  <c:v>-24.693977956615271</c:v>
                </c:pt>
                <c:pt idx="188">
                  <c:v>-27.779003929902728</c:v>
                </c:pt>
                <c:pt idx="189">
                  <c:v>-29.579907848157973</c:v>
                </c:pt>
                <c:pt idx="190">
                  <c:v>-29.93859715995913</c:v>
                </c:pt>
                <c:pt idx="191">
                  <c:v>-30.562773577087569</c:v>
                </c:pt>
                <c:pt idx="192">
                  <c:v>-30.760146165676474</c:v>
                </c:pt>
                <c:pt idx="193">
                  <c:v>-29.50096046806658</c:v>
                </c:pt>
                <c:pt idx="194">
                  <c:v>-29.279052474257298</c:v>
                </c:pt>
                <c:pt idx="195">
                  <c:v>-29.034889492892859</c:v>
                </c:pt>
                <c:pt idx="196">
                  <c:v>-27.37018315036255</c:v>
                </c:pt>
                <c:pt idx="197">
                  <c:v>-24.657034697713726</c:v>
                </c:pt>
                <c:pt idx="198">
                  <c:v>-22.451915819481457</c:v>
                </c:pt>
                <c:pt idx="199">
                  <c:v>-21.392890834809634</c:v>
                </c:pt>
                <c:pt idx="200">
                  <c:v>-23.559350050721775</c:v>
                </c:pt>
                <c:pt idx="201">
                  <c:v>-19.887044028822771</c:v>
                </c:pt>
              </c:numCache>
            </c:numRef>
          </c:val>
          <c:smooth val="0"/>
        </c:ser>
        <c:dLbls>
          <c:showLegendKey val="0"/>
          <c:showVal val="0"/>
          <c:showCatName val="0"/>
          <c:showSerName val="0"/>
          <c:showPercent val="0"/>
          <c:showBubbleSize val="0"/>
        </c:dLbls>
        <c:marker val="1"/>
        <c:smooth val="0"/>
        <c:axId val="537571328"/>
        <c:axId val="537572864"/>
      </c:lineChart>
      <c:lineChart>
        <c:grouping val="standard"/>
        <c:varyColors val="0"/>
        <c:ser>
          <c:idx val="2"/>
          <c:order val="0"/>
          <c:tx>
            <c:strRef>
              <c:f>Referencesats!$D$6</c:f>
              <c:strCache>
                <c:ptCount val="1"/>
                <c:pt idx="0">
                  <c:v>Nedre grænse for referencesats</c:v>
                </c:pt>
              </c:strCache>
            </c:strRef>
          </c:tx>
          <c:spPr>
            <a:ln>
              <a:prstDash val="dash"/>
            </a:ln>
          </c:spPr>
          <c:marker>
            <c:symbol val="none"/>
          </c:marker>
          <c:cat>
            <c:numRef>
              <c:f>Referencesats!$A$7:$A$208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Referencesats!$D$7:$D$208</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numCache>
            </c:numRef>
          </c:val>
          <c:smooth val="0"/>
        </c:ser>
        <c:ser>
          <c:idx val="3"/>
          <c:order val="1"/>
          <c:tx>
            <c:strRef>
              <c:f>Referencesats!$E$6</c:f>
              <c:strCache>
                <c:ptCount val="1"/>
                <c:pt idx="0">
                  <c:v>Øvre grænse for referencesats</c:v>
                </c:pt>
              </c:strCache>
            </c:strRef>
          </c:tx>
          <c:spPr>
            <a:ln>
              <a:prstDash val="dash"/>
            </a:ln>
          </c:spPr>
          <c:marker>
            <c:symbol val="none"/>
          </c:marker>
          <c:cat>
            <c:numRef>
              <c:f>Referencesats!$A$7:$A$208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Referencesats!$E$7:$E$208</c:f>
              <c:numCache>
                <c:formatCode>General</c:formatCode>
                <c:ptCount val="202"/>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numCache>
            </c:numRef>
          </c:val>
          <c:smooth val="0"/>
        </c:ser>
        <c:ser>
          <c:idx val="1"/>
          <c:order val="3"/>
          <c:tx>
            <c:v>Referencesats (højre akse)</c:v>
          </c:tx>
          <c:marker>
            <c:symbol val="none"/>
          </c:marker>
          <c:cat>
            <c:numRef>
              <c:f>Referencesats!$A$7:$A$208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Referencesats!$C$7:$C$208</c:f>
              <c:numCache>
                <c:formatCode>0.00</c:formatCode>
                <c:ptCount val="202"/>
                <c:pt idx="0">
                  <c:v>0.16680059403288539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0.73737425104860588</c:v>
                </c:pt>
                <c:pt idx="62">
                  <c:v>0.85023970968190365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1.5589102660989784</c:v>
                </c:pt>
                <c:pt idx="87">
                  <c:v>1.4787136678392532</c:v>
                </c:pt>
                <c:pt idx="88">
                  <c:v>0.44110988102397108</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1.0283906571155477</c:v>
                </c:pt>
                <c:pt idx="121">
                  <c:v>0.23727903611619361</c:v>
                </c:pt>
                <c:pt idx="122">
                  <c:v>1.4957051338625149</c:v>
                </c:pt>
                <c:pt idx="123">
                  <c:v>0.97774460643524463</c:v>
                </c:pt>
                <c:pt idx="124">
                  <c:v>1.1588953658662593</c:v>
                </c:pt>
                <c:pt idx="125">
                  <c:v>1.6927985216924402</c:v>
                </c:pt>
                <c:pt idx="126">
                  <c:v>2.2100513323169579</c:v>
                </c:pt>
                <c:pt idx="127">
                  <c:v>2.5</c:v>
                </c:pt>
                <c:pt idx="128">
                  <c:v>2.5</c:v>
                </c:pt>
                <c:pt idx="129">
                  <c:v>2.3431597355807909</c:v>
                </c:pt>
                <c:pt idx="130">
                  <c:v>2.5</c:v>
                </c:pt>
                <c:pt idx="131">
                  <c:v>2.2254277043531889</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2.2538332398594996</c:v>
                </c:pt>
                <c:pt idx="166">
                  <c:v>2.5</c:v>
                </c:pt>
                <c:pt idx="167">
                  <c:v>2.5</c:v>
                </c:pt>
                <c:pt idx="168">
                  <c:v>2.5</c:v>
                </c:pt>
                <c:pt idx="169">
                  <c:v>2.3461675747989297</c:v>
                </c:pt>
                <c:pt idx="170">
                  <c:v>0.64867696420630949</c:v>
                </c:pt>
                <c:pt idx="171">
                  <c:v>0.72804400954305848</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numCache>
            </c:numRef>
          </c:val>
          <c:smooth val="0"/>
        </c:ser>
        <c:dLbls>
          <c:showLegendKey val="0"/>
          <c:showVal val="0"/>
          <c:showCatName val="0"/>
          <c:showSerName val="0"/>
          <c:showPercent val="0"/>
          <c:showBubbleSize val="0"/>
        </c:dLbls>
        <c:marker val="1"/>
        <c:smooth val="0"/>
        <c:axId val="568853248"/>
        <c:axId val="537574400"/>
      </c:lineChart>
      <c:dateAx>
        <c:axId val="537571328"/>
        <c:scaling>
          <c:orientation val="minMax"/>
          <c:min val="29587"/>
        </c:scaling>
        <c:delete val="0"/>
        <c:axPos val="b"/>
        <c:numFmt formatCode="yyyy" sourceLinked="0"/>
        <c:majorTickMark val="out"/>
        <c:minorTickMark val="out"/>
        <c:tickLblPos val="nextTo"/>
        <c:crossAx val="537572864"/>
        <c:crossesAt val="-50"/>
        <c:auto val="1"/>
        <c:lblOffset val="100"/>
        <c:baseTimeUnit val="months"/>
        <c:majorUnit val="36"/>
        <c:majorTimeUnit val="months"/>
        <c:minorUnit val="12"/>
        <c:minorTimeUnit val="months"/>
      </c:dateAx>
      <c:valAx>
        <c:axId val="537572864"/>
        <c:scaling>
          <c:orientation val="minMax"/>
          <c:max val="50"/>
          <c:min val="-50"/>
        </c:scaling>
        <c:delete val="0"/>
        <c:axPos val="l"/>
        <c:majorGridlines>
          <c:spPr>
            <a:ln>
              <a:solidFill>
                <a:schemeClr val="accent6"/>
              </a:solidFill>
            </a:ln>
          </c:spPr>
        </c:majorGridlines>
        <c:numFmt formatCode="0" sourceLinked="0"/>
        <c:majorTickMark val="out"/>
        <c:minorTickMark val="none"/>
        <c:tickLblPos val="nextTo"/>
        <c:spPr>
          <a:ln>
            <a:noFill/>
          </a:ln>
        </c:spPr>
        <c:crossAx val="537571328"/>
        <c:crosses val="autoZero"/>
        <c:crossBetween val="between"/>
      </c:valAx>
      <c:valAx>
        <c:axId val="537574400"/>
        <c:scaling>
          <c:orientation val="minMax"/>
          <c:max val="12.5"/>
          <c:min val="-12.5"/>
        </c:scaling>
        <c:delete val="0"/>
        <c:axPos val="r"/>
        <c:numFmt formatCode="General" sourceLinked="1"/>
        <c:majorTickMark val="out"/>
        <c:minorTickMark val="none"/>
        <c:tickLblPos val="nextTo"/>
        <c:spPr>
          <a:noFill/>
          <a:ln>
            <a:noFill/>
          </a:ln>
        </c:spPr>
        <c:txPr>
          <a:bodyPr/>
          <a:lstStyle/>
          <a:p>
            <a:pPr>
              <a:defRPr>
                <a:solidFill>
                  <a:schemeClr val="bg1"/>
                </a:solidFill>
              </a:defRPr>
            </a:pPr>
            <a:endParaRPr lang="da-DK"/>
          </a:p>
        </c:txPr>
        <c:crossAx val="568853248"/>
        <c:crosses val="max"/>
        <c:crossBetween val="between"/>
        <c:majorUnit val="2.5"/>
      </c:valAx>
      <c:dateAx>
        <c:axId val="568853248"/>
        <c:scaling>
          <c:orientation val="minMax"/>
        </c:scaling>
        <c:delete val="1"/>
        <c:axPos val="b"/>
        <c:numFmt formatCode="m/d/yyyy" sourceLinked="1"/>
        <c:majorTickMark val="out"/>
        <c:minorTickMark val="none"/>
        <c:tickLblPos val="nextTo"/>
        <c:crossAx val="537574400"/>
        <c:crosses val="autoZero"/>
        <c:auto val="1"/>
        <c:lblOffset val="100"/>
        <c:baseTimeUnit val="months"/>
      </c:dateAx>
    </c:plotArea>
    <c:legend>
      <c:legendPos val="r"/>
      <c:legendEntry>
        <c:idx val="1"/>
        <c:delete val="1"/>
      </c:legendEntry>
      <c:legendEntry>
        <c:idx val="2"/>
        <c:delete val="1"/>
      </c:legendEntry>
      <c:layout>
        <c:manualLayout>
          <c:xMode val="edge"/>
          <c:yMode val="edge"/>
          <c:x val="8.0734663935509471E-4"/>
          <c:y val="0.94104725186790561"/>
          <c:w val="0.39679167259265008"/>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15133952"/>
        <c:axId val="615135872"/>
      </c:barChart>
      <c:catAx>
        <c:axId val="615133952"/>
        <c:scaling>
          <c:orientation val="minMax"/>
        </c:scaling>
        <c:delete val="0"/>
        <c:axPos val="b"/>
        <c:majorTickMark val="out"/>
        <c:minorTickMark val="none"/>
        <c:tickLblPos val="nextTo"/>
        <c:crossAx val="615135872"/>
        <c:crosses val="autoZero"/>
        <c:auto val="1"/>
        <c:lblAlgn val="ctr"/>
        <c:lblOffset val="100"/>
        <c:noMultiLvlLbl val="0"/>
      </c:catAx>
      <c:valAx>
        <c:axId val="615135872"/>
        <c:scaling>
          <c:orientation val="minMax"/>
        </c:scaling>
        <c:delete val="0"/>
        <c:axPos val="l"/>
        <c:majorGridlines/>
        <c:majorTickMark val="out"/>
        <c:minorTickMark val="none"/>
        <c:tickLblPos val="nextTo"/>
        <c:crossAx val="615133952"/>
        <c:crosses val="autoZero"/>
        <c:crossBetween val="between"/>
      </c:valAx>
    </c:plotArea>
    <c:legend>
      <c:legendPos val="r"/>
      <c:layout/>
      <c:overlay val="0"/>
    </c:legend>
    <c:plotVisOnly val="1"/>
    <c:dispBlanksAs val="gap"/>
    <c:showDLblsOverMax val="0"/>
  </c:chart>
  <c:spPr>
    <a:no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52150931983523E-2"/>
          <c:y val="7.1675012346863728E-2"/>
          <c:w val="0.90308770498552127"/>
          <c:h val="0.81891514705797197"/>
        </c:manualLayout>
      </c:layout>
      <c:lineChart>
        <c:grouping val="standard"/>
        <c:varyColors val="0"/>
        <c:ser>
          <c:idx val="0"/>
          <c:order val="0"/>
          <c:tx>
            <c:strRef>
              <c:f>Ejendomspriser!$B$7</c:f>
              <c:strCache>
                <c:ptCount val="1"/>
                <c:pt idx="0">
                  <c:v>Enfamiliehuse</c:v>
                </c:pt>
              </c:strCache>
            </c:strRef>
          </c:tx>
          <c:marker>
            <c:symbol val="none"/>
          </c:marker>
          <c:cat>
            <c:numRef>
              <c:f>Ejendomspriser!$A$8:$A$170</c:f>
              <c:numCache>
                <c:formatCode>m/d/yyyy</c:formatCode>
                <c:ptCount val="163"/>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numCache>
            </c:numRef>
          </c:cat>
          <c:val>
            <c:numRef>
              <c:f>Ejendomspriser!$B$8:$B$170</c:f>
              <c:numCache>
                <c:formatCode>0.00</c:formatCode>
                <c:ptCount val="163"/>
                <c:pt idx="0">
                  <c:v>-8.3174368357745614</c:v>
                </c:pt>
                <c:pt idx="1">
                  <c:v>-12.906818715654611</c:v>
                </c:pt>
                <c:pt idx="2">
                  <c:v>-10.275466090958085</c:v>
                </c:pt>
                <c:pt idx="3">
                  <c:v>-10.839074282748552</c:v>
                </c:pt>
                <c:pt idx="4">
                  <c:v>-10.937458182118487</c:v>
                </c:pt>
                <c:pt idx="5">
                  <c:v>-13.439425793501647</c:v>
                </c:pt>
                <c:pt idx="6">
                  <c:v>-17.633658024142395</c:v>
                </c:pt>
                <c:pt idx="7">
                  <c:v>-17.053442919868477</c:v>
                </c:pt>
                <c:pt idx="8">
                  <c:v>-16.597223329867951</c:v>
                </c:pt>
                <c:pt idx="9">
                  <c:v>-10.838104964165318</c:v>
                </c:pt>
                <c:pt idx="10">
                  <c:v>-9.4162233269848183</c:v>
                </c:pt>
                <c:pt idx="11">
                  <c:v>-8.0982045775243368</c:v>
                </c:pt>
                <c:pt idx="12">
                  <c:v>2.1548931378523317</c:v>
                </c:pt>
                <c:pt idx="13">
                  <c:v>14.378694855196205</c:v>
                </c:pt>
                <c:pt idx="14">
                  <c:v>18.904235644508539</c:v>
                </c:pt>
                <c:pt idx="15">
                  <c:v>20.034411516048898</c:v>
                </c:pt>
                <c:pt idx="16">
                  <c:v>16.179889473143348</c:v>
                </c:pt>
                <c:pt idx="17">
                  <c:v>4.866505665864751</c:v>
                </c:pt>
                <c:pt idx="18">
                  <c:v>4.3015761147123799</c:v>
                </c:pt>
                <c:pt idx="19">
                  <c:v>7.3814943479507233</c:v>
                </c:pt>
                <c:pt idx="20">
                  <c:v>5.8825215866970426</c:v>
                </c:pt>
                <c:pt idx="21">
                  <c:v>9.8707801114829685</c:v>
                </c:pt>
                <c:pt idx="22">
                  <c:v>17.998634975740792</c:v>
                </c:pt>
                <c:pt idx="23">
                  <c:v>17.443344263304319</c:v>
                </c:pt>
                <c:pt idx="24">
                  <c:v>24.113171870909756</c:v>
                </c:pt>
                <c:pt idx="25">
                  <c:v>16.602334103791904</c:v>
                </c:pt>
                <c:pt idx="26">
                  <c:v>3.7592885388971542</c:v>
                </c:pt>
                <c:pt idx="27">
                  <c:v>0.91132491504075652</c:v>
                </c:pt>
                <c:pt idx="28">
                  <c:v>-12.27998990635858</c:v>
                </c:pt>
                <c:pt idx="29">
                  <c:v>-11.651965443628853</c:v>
                </c:pt>
                <c:pt idx="30">
                  <c:v>-10.105911262206735</c:v>
                </c:pt>
                <c:pt idx="31">
                  <c:v>-11.690158239983262</c:v>
                </c:pt>
                <c:pt idx="32">
                  <c:v>-5.7236278196942987</c:v>
                </c:pt>
                <c:pt idx="33">
                  <c:v>-4.6171139559455625</c:v>
                </c:pt>
                <c:pt idx="34">
                  <c:v>-1.7335294501426679</c:v>
                </c:pt>
                <c:pt idx="35">
                  <c:v>-0.43279627585041114</c:v>
                </c:pt>
                <c:pt idx="36">
                  <c:v>-2.5379504362688432</c:v>
                </c:pt>
                <c:pt idx="37">
                  <c:v>-3.3339853889418181</c:v>
                </c:pt>
                <c:pt idx="38">
                  <c:v>-6.7862965719300616</c:v>
                </c:pt>
                <c:pt idx="39">
                  <c:v>-8.2862069432452898</c:v>
                </c:pt>
                <c:pt idx="40">
                  <c:v>-11.403452053680496</c:v>
                </c:pt>
                <c:pt idx="41">
                  <c:v>-8.9954876944769673</c:v>
                </c:pt>
                <c:pt idx="42">
                  <c:v>-7.5514236846403238</c:v>
                </c:pt>
                <c:pt idx="43">
                  <c:v>-8.1930693869495812</c:v>
                </c:pt>
                <c:pt idx="44">
                  <c:v>-1.8840398713150242</c:v>
                </c:pt>
                <c:pt idx="45">
                  <c:v>-3.0358363742536754</c:v>
                </c:pt>
                <c:pt idx="46">
                  <c:v>-1.8126530862560997</c:v>
                </c:pt>
                <c:pt idx="47">
                  <c:v>0.92003075451156935</c:v>
                </c:pt>
                <c:pt idx="48">
                  <c:v>-0.22210643653892692</c:v>
                </c:pt>
                <c:pt idx="49">
                  <c:v>-1.2572387617406977</c:v>
                </c:pt>
                <c:pt idx="50">
                  <c:v>-3.0592861021063289</c:v>
                </c:pt>
                <c:pt idx="51">
                  <c:v>-6.5531912807022197</c:v>
                </c:pt>
                <c:pt idx="52">
                  <c:v>-6.9674987386803107</c:v>
                </c:pt>
                <c:pt idx="53">
                  <c:v>-7.0506118508108955</c:v>
                </c:pt>
                <c:pt idx="54">
                  <c:v>-1.0669758344096003</c:v>
                </c:pt>
                <c:pt idx="55">
                  <c:v>7.4945008227943033</c:v>
                </c:pt>
                <c:pt idx="56">
                  <c:v>14.145695217464183</c:v>
                </c:pt>
                <c:pt idx="57">
                  <c:v>14.258687609224975</c:v>
                </c:pt>
                <c:pt idx="58">
                  <c:v>7.204276331527848</c:v>
                </c:pt>
                <c:pt idx="59">
                  <c:v>2.9405441841561242</c:v>
                </c:pt>
                <c:pt idx="60">
                  <c:v>-0.3068447969818755</c:v>
                </c:pt>
                <c:pt idx="61">
                  <c:v>3.842892200596415</c:v>
                </c:pt>
                <c:pt idx="62">
                  <c:v>8.5228995894963688</c:v>
                </c:pt>
                <c:pt idx="63">
                  <c:v>10.696488163406869</c:v>
                </c:pt>
                <c:pt idx="64">
                  <c:v>10.141881793555463</c:v>
                </c:pt>
                <c:pt idx="65">
                  <c:v>8.408612233836287</c:v>
                </c:pt>
                <c:pt idx="66">
                  <c:v>8.1641157730362188</c:v>
                </c:pt>
                <c:pt idx="67">
                  <c:v>8.8218320061660194</c:v>
                </c:pt>
                <c:pt idx="68">
                  <c:v>10.707558106949321</c:v>
                </c:pt>
                <c:pt idx="69">
                  <c:v>10.737979803557241</c:v>
                </c:pt>
                <c:pt idx="70">
                  <c:v>9.6193424508699277</c:v>
                </c:pt>
                <c:pt idx="71">
                  <c:v>7.2501112220025865</c:v>
                </c:pt>
                <c:pt idx="72">
                  <c:v>6.0553508262604971</c:v>
                </c:pt>
                <c:pt idx="73">
                  <c:v>7.8460350676500479</c:v>
                </c:pt>
                <c:pt idx="74">
                  <c:v>7.1053798436860438</c:v>
                </c:pt>
                <c:pt idx="75">
                  <c:v>8.5445749242730749</c:v>
                </c:pt>
                <c:pt idx="76">
                  <c:v>7.8572929262106461</c:v>
                </c:pt>
                <c:pt idx="77">
                  <c:v>4.9283744822393727</c:v>
                </c:pt>
                <c:pt idx="78">
                  <c:v>4.4719026885658542</c:v>
                </c:pt>
                <c:pt idx="79">
                  <c:v>2.0499742799006349</c:v>
                </c:pt>
                <c:pt idx="80">
                  <c:v>2.0317495499544647</c:v>
                </c:pt>
                <c:pt idx="81">
                  <c:v>3.1274393317088034</c:v>
                </c:pt>
                <c:pt idx="82">
                  <c:v>3.9908442121229015</c:v>
                </c:pt>
                <c:pt idx="83">
                  <c:v>5.2953174561944927</c:v>
                </c:pt>
                <c:pt idx="84">
                  <c:v>5.7319099047188793</c:v>
                </c:pt>
                <c:pt idx="85">
                  <c:v>3.5159901955083672</c:v>
                </c:pt>
                <c:pt idx="86">
                  <c:v>2.6059458190255347</c:v>
                </c:pt>
                <c:pt idx="87">
                  <c:v>1.4513056292228876</c:v>
                </c:pt>
                <c:pt idx="88">
                  <c:v>1.0926852904088458</c:v>
                </c:pt>
                <c:pt idx="89">
                  <c:v>1.7704965684715246</c:v>
                </c:pt>
                <c:pt idx="90">
                  <c:v>1.7096407463152996</c:v>
                </c:pt>
                <c:pt idx="91">
                  <c:v>2.2207223202602044</c:v>
                </c:pt>
                <c:pt idx="92">
                  <c:v>0.70788171583169301</c:v>
                </c:pt>
                <c:pt idx="93">
                  <c:v>1.7922982379691366</c:v>
                </c:pt>
                <c:pt idx="94">
                  <c:v>2.3969579540255026</c:v>
                </c:pt>
                <c:pt idx="95">
                  <c:v>2.8971274650166468</c:v>
                </c:pt>
                <c:pt idx="96">
                  <c:v>5.5189785972408423</c:v>
                </c:pt>
                <c:pt idx="97">
                  <c:v>6.4866213377562376</c:v>
                </c:pt>
                <c:pt idx="98">
                  <c:v>8.3927808611228727</c:v>
                </c:pt>
                <c:pt idx="99">
                  <c:v>10.230721914640517</c:v>
                </c:pt>
                <c:pt idx="100">
                  <c:v>11.824395360470486</c:v>
                </c:pt>
                <c:pt idx="101">
                  <c:v>13.792802317245156</c:v>
                </c:pt>
                <c:pt idx="102">
                  <c:v>16.685623321239305</c:v>
                </c:pt>
                <c:pt idx="103">
                  <c:v>19.855973152714633</c:v>
                </c:pt>
                <c:pt idx="104">
                  <c:v>22.963972289480129</c:v>
                </c:pt>
                <c:pt idx="105">
                  <c:v>22.79778472872389</c:v>
                </c:pt>
                <c:pt idx="106">
                  <c:v>17.825230960359306</c:v>
                </c:pt>
                <c:pt idx="107">
                  <c:v>13.212264362961857</c:v>
                </c:pt>
                <c:pt idx="108">
                  <c:v>8.2449241693734585</c:v>
                </c:pt>
                <c:pt idx="109">
                  <c:v>2.6523245968480547</c:v>
                </c:pt>
                <c:pt idx="110">
                  <c:v>1.5915302228062034</c:v>
                </c:pt>
                <c:pt idx="111">
                  <c:v>-1.0780660912671935</c:v>
                </c:pt>
                <c:pt idx="112">
                  <c:v>-3.8978753479574801</c:v>
                </c:pt>
                <c:pt idx="113">
                  <c:v>-4.0976148817135734</c:v>
                </c:pt>
                <c:pt idx="114">
                  <c:v>-7.8884357513928087</c:v>
                </c:pt>
                <c:pt idx="115">
                  <c:v>-12.986441499513745</c:v>
                </c:pt>
                <c:pt idx="116">
                  <c:v>-16.328002130657271</c:v>
                </c:pt>
                <c:pt idx="117">
                  <c:v>-16.499285778904483</c:v>
                </c:pt>
                <c:pt idx="118">
                  <c:v>-12.908512320068521</c:v>
                </c:pt>
                <c:pt idx="119">
                  <c:v>-5.9430004438764339</c:v>
                </c:pt>
                <c:pt idx="120">
                  <c:v>-0.84545826211452901</c:v>
                </c:pt>
                <c:pt idx="121">
                  <c:v>1.0361579305079527</c:v>
                </c:pt>
                <c:pt idx="122">
                  <c:v>0.45147248405332796</c:v>
                </c:pt>
                <c:pt idx="123">
                  <c:v>0.52933314447247692</c:v>
                </c:pt>
                <c:pt idx="124">
                  <c:v>-2.4767274447291321</c:v>
                </c:pt>
                <c:pt idx="125">
                  <c:v>-3.5237443996774087</c:v>
                </c:pt>
                <c:pt idx="126">
                  <c:v>-5.407712001184251</c:v>
                </c:pt>
                <c:pt idx="127">
                  <c:v>-8.5255713203340129</c:v>
                </c:pt>
                <c:pt idx="128">
                  <c:v>-7.3230655361132602</c:v>
                </c:pt>
                <c:pt idx="129">
                  <c:v>-7.6850949653023193</c:v>
                </c:pt>
                <c:pt idx="130">
                  <c:v>-5.0756190950536517</c:v>
                </c:pt>
                <c:pt idx="131">
                  <c:v>-1.6880254248800686</c:v>
                </c:pt>
                <c:pt idx="132">
                  <c:v>0.57452989727364567</c:v>
                </c:pt>
                <c:pt idx="133">
                  <c:v>2.4718065153581881</c:v>
                </c:pt>
                <c:pt idx="134">
                  <c:v>2.2163071912846055</c:v>
                </c:pt>
                <c:pt idx="135">
                  <c:v>2.1281911934612374</c:v>
                </c:pt>
                <c:pt idx="136">
                  <c:v>1.6179110291462351</c:v>
                </c:pt>
                <c:pt idx="137">
                  <c:v>2.7375631720619076</c:v>
                </c:pt>
                <c:pt idx="138">
                  <c:v>3.382124898578609</c:v>
                </c:pt>
                <c:pt idx="139">
                  <c:v>3.0486578361207162</c:v>
                </c:pt>
                <c:pt idx="140">
                  <c:v>5.6207000965951215</c:v>
                </c:pt>
                <c:pt idx="141">
                  <c:v>5.4242918953944397</c:v>
                </c:pt>
                <c:pt idx="142">
                  <c:v>5.5426977279178224</c:v>
                </c:pt>
                <c:pt idx="143">
                  <c:v>6.1591771142705865</c:v>
                </c:pt>
                <c:pt idx="144">
                  <c:v>4.807355417539938</c:v>
                </c:pt>
                <c:pt idx="145">
                  <c:v>3.1894928284253776</c:v>
                </c:pt>
                <c:pt idx="146">
                  <c:v>3.9261481129085229</c:v>
                </c:pt>
                <c:pt idx="147">
                  <c:v>3.056784122617251</c:v>
                </c:pt>
                <c:pt idx="148">
                  <c:v>1.9359830968251446</c:v>
                </c:pt>
                <c:pt idx="149">
                  <c:v>3.7414947867912662</c:v>
                </c:pt>
                <c:pt idx="150">
                  <c:v>3.0659393241178723</c:v>
                </c:pt>
                <c:pt idx="151">
                  <c:v>3.102577850898669</c:v>
                </c:pt>
                <c:pt idx="152">
                  <c:v>4.7631221259414103</c:v>
                </c:pt>
                <c:pt idx="153">
                  <c:v>3.1650351026705881</c:v>
                </c:pt>
                <c:pt idx="154">
                  <c:v>2.0410918369765607</c:v>
                </c:pt>
                <c:pt idx="155">
                  <c:v>2.19958802321083</c:v>
                </c:pt>
                <c:pt idx="156">
                  <c:v>1.1540223567023666</c:v>
                </c:pt>
                <c:pt idx="157">
                  <c:v>1.7540595356949629</c:v>
                </c:pt>
                <c:pt idx="158">
                  <c:v>2.6537300629096761</c:v>
                </c:pt>
                <c:pt idx="159">
                  <c:v>2.9456815710197093</c:v>
                </c:pt>
                <c:pt idx="160">
                  <c:v>1.8236514109631008</c:v>
                </c:pt>
                <c:pt idx="161">
                  <c:v>1.9311938668363782</c:v>
                </c:pt>
                <c:pt idx="162">
                  <c:v>3.9560241530553153</c:v>
                </c:pt>
              </c:numCache>
            </c:numRef>
          </c:val>
          <c:smooth val="0"/>
        </c:ser>
        <c:dLbls>
          <c:showLegendKey val="0"/>
          <c:showVal val="0"/>
          <c:showCatName val="0"/>
          <c:showSerName val="0"/>
          <c:showPercent val="0"/>
          <c:showBubbleSize val="0"/>
        </c:dLbls>
        <c:marker val="1"/>
        <c:smooth val="0"/>
        <c:axId val="620229376"/>
        <c:axId val="620231296"/>
      </c:lineChart>
      <c:lineChart>
        <c:grouping val="standard"/>
        <c:varyColors val="0"/>
        <c:ser>
          <c:idx val="1"/>
          <c:order val="1"/>
          <c:tx>
            <c:strRef>
              <c:f>Ejendomspriser!$C$7</c:f>
              <c:strCache>
                <c:ptCount val="1"/>
                <c:pt idx="0">
                  <c:v>Ejerlejligheder</c:v>
                </c:pt>
              </c:strCache>
            </c:strRef>
          </c:tx>
          <c:marker>
            <c:symbol val="none"/>
          </c:marker>
          <c:cat>
            <c:numRef>
              <c:f>Ejendomspriser!$A$8:$A$170</c:f>
              <c:numCache>
                <c:formatCode>m/d/yyyy</c:formatCode>
                <c:ptCount val="163"/>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numCache>
            </c:numRef>
          </c:cat>
          <c:val>
            <c:numRef>
              <c:f>Ejendomspriser!$C$8:$C$170</c:f>
              <c:numCache>
                <c:formatCode>0.00</c:formatCode>
                <c:ptCount val="163"/>
                <c:pt idx="52">
                  <c:v>-12.094279411112485</c:v>
                </c:pt>
                <c:pt idx="53">
                  <c:v>-10.6883977111499</c:v>
                </c:pt>
                <c:pt idx="54">
                  <c:v>-3.2915746838731663</c:v>
                </c:pt>
                <c:pt idx="55">
                  <c:v>4.5074908560611915</c:v>
                </c:pt>
                <c:pt idx="56">
                  <c:v>12.476949875339759</c:v>
                </c:pt>
                <c:pt idx="57">
                  <c:v>11.20892165468803</c:v>
                </c:pt>
                <c:pt idx="58">
                  <c:v>3.7629036865035381</c:v>
                </c:pt>
                <c:pt idx="59">
                  <c:v>-0.48797818977042162</c:v>
                </c:pt>
                <c:pt idx="60">
                  <c:v>-3.7061913400573743</c:v>
                </c:pt>
                <c:pt idx="61">
                  <c:v>1.8179506673341894</c:v>
                </c:pt>
                <c:pt idx="62">
                  <c:v>7.2807754643933853</c:v>
                </c:pt>
                <c:pt idx="63">
                  <c:v>10.438384192996608</c:v>
                </c:pt>
                <c:pt idx="64">
                  <c:v>10.872188601045419</c:v>
                </c:pt>
                <c:pt idx="65">
                  <c:v>9.2845856330185494</c:v>
                </c:pt>
                <c:pt idx="66">
                  <c:v>9.1828170844394883</c:v>
                </c:pt>
                <c:pt idx="67">
                  <c:v>9.8868617772208456</c:v>
                </c:pt>
                <c:pt idx="68">
                  <c:v>11.363119023948132</c:v>
                </c:pt>
                <c:pt idx="69">
                  <c:v>11.505057383161986</c:v>
                </c:pt>
                <c:pt idx="70">
                  <c:v>11.042924124512732</c:v>
                </c:pt>
                <c:pt idx="71">
                  <c:v>10.308144830829269</c:v>
                </c:pt>
                <c:pt idx="72">
                  <c:v>9.2874850946236478</c:v>
                </c:pt>
                <c:pt idx="73">
                  <c:v>11.495589655166572</c:v>
                </c:pt>
                <c:pt idx="74">
                  <c:v>11.673701962226835</c:v>
                </c:pt>
                <c:pt idx="75">
                  <c:v>13.995679324536404</c:v>
                </c:pt>
                <c:pt idx="76">
                  <c:v>14.950630276600506</c:v>
                </c:pt>
                <c:pt idx="77">
                  <c:v>12.14614230689628</c:v>
                </c:pt>
                <c:pt idx="78">
                  <c:v>11.929955359800104</c:v>
                </c:pt>
                <c:pt idx="79">
                  <c:v>7.9346794928765174</c:v>
                </c:pt>
                <c:pt idx="80">
                  <c:v>8.2595669233847211</c:v>
                </c:pt>
                <c:pt idx="81">
                  <c:v>8.761165497650758</c:v>
                </c:pt>
                <c:pt idx="82">
                  <c:v>8.0366906610556335</c:v>
                </c:pt>
                <c:pt idx="83">
                  <c:v>11.123099823533389</c:v>
                </c:pt>
                <c:pt idx="84">
                  <c:v>10.544735521898208</c:v>
                </c:pt>
                <c:pt idx="85">
                  <c:v>10.032105311113781</c:v>
                </c:pt>
                <c:pt idx="86">
                  <c:v>10.986215963804668</c:v>
                </c:pt>
                <c:pt idx="87">
                  <c:v>8.8984532201506141</c:v>
                </c:pt>
                <c:pt idx="88">
                  <c:v>8.2613333100405981</c:v>
                </c:pt>
                <c:pt idx="89">
                  <c:v>7.6228037777308577</c:v>
                </c:pt>
                <c:pt idx="90">
                  <c:v>6.7775269789095871</c:v>
                </c:pt>
                <c:pt idx="91">
                  <c:v>5.8405537111693162</c:v>
                </c:pt>
                <c:pt idx="92">
                  <c:v>7.6612318914157207</c:v>
                </c:pt>
                <c:pt idx="93">
                  <c:v>6.7961904091548897</c:v>
                </c:pt>
                <c:pt idx="94">
                  <c:v>6.1313950231510095</c:v>
                </c:pt>
                <c:pt idx="95">
                  <c:v>5.036690393885257</c:v>
                </c:pt>
                <c:pt idx="96">
                  <c:v>3.1924210058699609</c:v>
                </c:pt>
                <c:pt idx="97">
                  <c:v>5.4193673243062124</c:v>
                </c:pt>
                <c:pt idx="98">
                  <c:v>7.2227233478032282</c:v>
                </c:pt>
                <c:pt idx="99">
                  <c:v>12.846253233422122</c:v>
                </c:pt>
                <c:pt idx="100">
                  <c:v>15.720293856977063</c:v>
                </c:pt>
                <c:pt idx="101">
                  <c:v>19.332843929087161</c:v>
                </c:pt>
                <c:pt idx="102">
                  <c:v>24.365978628037599</c:v>
                </c:pt>
                <c:pt idx="103">
                  <c:v>25.359916475172039</c:v>
                </c:pt>
                <c:pt idx="104">
                  <c:v>27.232792061764677</c:v>
                </c:pt>
                <c:pt idx="105">
                  <c:v>26.973122396110917</c:v>
                </c:pt>
                <c:pt idx="106">
                  <c:v>18.311706772402392</c:v>
                </c:pt>
                <c:pt idx="107">
                  <c:v>11.157501092545029</c:v>
                </c:pt>
                <c:pt idx="108">
                  <c:v>1.6413672654092881</c:v>
                </c:pt>
                <c:pt idx="109">
                  <c:v>-7.6464954648856498</c:v>
                </c:pt>
                <c:pt idx="110">
                  <c:v>-9.5653611451412939</c:v>
                </c:pt>
                <c:pt idx="111">
                  <c:v>-11.998587059591447</c:v>
                </c:pt>
                <c:pt idx="112">
                  <c:v>-10.789480262704565</c:v>
                </c:pt>
                <c:pt idx="113">
                  <c:v>-10.981097566879717</c:v>
                </c:pt>
                <c:pt idx="114">
                  <c:v>-13.469555428941572</c:v>
                </c:pt>
                <c:pt idx="115">
                  <c:v>-14.714374825281507</c:v>
                </c:pt>
                <c:pt idx="116">
                  <c:v>-20.212969068736729</c:v>
                </c:pt>
                <c:pt idx="117">
                  <c:v>-16.653854949462854</c:v>
                </c:pt>
                <c:pt idx="118">
                  <c:v>-12.323702838437978</c:v>
                </c:pt>
                <c:pt idx="119">
                  <c:v>-6.1480619791068447</c:v>
                </c:pt>
                <c:pt idx="120">
                  <c:v>3.0454989161207591</c:v>
                </c:pt>
                <c:pt idx="121">
                  <c:v>4.2311647571566802</c:v>
                </c:pt>
                <c:pt idx="122">
                  <c:v>4.698999315730723</c:v>
                </c:pt>
                <c:pt idx="123">
                  <c:v>3.7643569986613334</c:v>
                </c:pt>
                <c:pt idx="124">
                  <c:v>1.2595204424734163</c:v>
                </c:pt>
                <c:pt idx="125">
                  <c:v>-1.049645129264809</c:v>
                </c:pt>
                <c:pt idx="126">
                  <c:v>-4.2667112927341488</c:v>
                </c:pt>
                <c:pt idx="127">
                  <c:v>-5.5296865110453064</c:v>
                </c:pt>
                <c:pt idx="128">
                  <c:v>-5.6315079976166471</c:v>
                </c:pt>
                <c:pt idx="129">
                  <c:v>-5.2764983499737905</c:v>
                </c:pt>
                <c:pt idx="130">
                  <c:v>0.78169101121687845</c:v>
                </c:pt>
                <c:pt idx="131">
                  <c:v>2.4572165182916939</c:v>
                </c:pt>
                <c:pt idx="132">
                  <c:v>5.6705520989528413</c:v>
                </c:pt>
                <c:pt idx="133">
                  <c:v>8.9143575762610006</c:v>
                </c:pt>
                <c:pt idx="134">
                  <c:v>7.3251883352727809</c:v>
                </c:pt>
                <c:pt idx="135">
                  <c:v>7.8134457015921921</c:v>
                </c:pt>
                <c:pt idx="136">
                  <c:v>7.779166756317446</c:v>
                </c:pt>
                <c:pt idx="137">
                  <c:v>8.32699577215703</c:v>
                </c:pt>
                <c:pt idx="138">
                  <c:v>8.0225682193807444</c:v>
                </c:pt>
                <c:pt idx="139">
                  <c:v>7.7022187896084171</c:v>
                </c:pt>
                <c:pt idx="140">
                  <c:v>9.0683512373889386</c:v>
                </c:pt>
                <c:pt idx="141">
                  <c:v>9.5451072830845085</c:v>
                </c:pt>
                <c:pt idx="142">
                  <c:v>11.03656865375029</c:v>
                </c:pt>
                <c:pt idx="143">
                  <c:v>10.895326385388259</c:v>
                </c:pt>
                <c:pt idx="144">
                  <c:v>10.688349349336935</c:v>
                </c:pt>
                <c:pt idx="145">
                  <c:v>7.6476985109017681</c:v>
                </c:pt>
                <c:pt idx="146">
                  <c:v>6.4827248953975181</c:v>
                </c:pt>
                <c:pt idx="147">
                  <c:v>6.6024877653884539</c:v>
                </c:pt>
                <c:pt idx="148">
                  <c:v>4.4500303588274503</c:v>
                </c:pt>
                <c:pt idx="149">
                  <c:v>5.8475562139777448</c:v>
                </c:pt>
                <c:pt idx="150">
                  <c:v>6.570488417230691</c:v>
                </c:pt>
                <c:pt idx="151">
                  <c:v>5.9996838648955775</c:v>
                </c:pt>
                <c:pt idx="152">
                  <c:v>7.4290505195737211</c:v>
                </c:pt>
                <c:pt idx="153">
                  <c:v>5.664769499322575</c:v>
                </c:pt>
                <c:pt idx="154">
                  <c:v>2.0434855127858809</c:v>
                </c:pt>
                <c:pt idx="155">
                  <c:v>0.97891862388539419</c:v>
                </c:pt>
                <c:pt idx="156">
                  <c:v>-1.834128913781341</c:v>
                </c:pt>
                <c:pt idx="157">
                  <c:v>-0.926648682287734</c:v>
                </c:pt>
                <c:pt idx="158">
                  <c:v>-0.26449154379185602</c:v>
                </c:pt>
                <c:pt idx="159">
                  <c:v>0.82286108448355044</c:v>
                </c:pt>
                <c:pt idx="160">
                  <c:v>2.7555045990914628</c:v>
                </c:pt>
                <c:pt idx="161">
                  <c:v>2.314564229919025</c:v>
                </c:pt>
                <c:pt idx="162">
                  <c:v>6.2481605986638655</c:v>
                </c:pt>
              </c:numCache>
            </c:numRef>
          </c:val>
          <c:smooth val="0"/>
        </c:ser>
        <c:ser>
          <c:idx val="2"/>
          <c:order val="2"/>
          <c:tx>
            <c:strRef>
              <c:f>Ejendomspriser!$D$7</c:f>
              <c:strCache>
                <c:ptCount val="1"/>
                <c:pt idx="0">
                  <c:v>Erhvervsejendomme</c:v>
                </c:pt>
              </c:strCache>
            </c:strRef>
          </c:tx>
          <c:marker>
            <c:symbol val="none"/>
          </c:marker>
          <c:cat>
            <c:numRef>
              <c:f>Ejendomspriser!$A$8:$A$170</c:f>
              <c:numCache>
                <c:formatCode>m/d/yyyy</c:formatCode>
                <c:ptCount val="163"/>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numCache>
            </c:numRef>
          </c:cat>
          <c:val>
            <c:numRef>
              <c:f>Ejendomspriser!$D$8:$D$170</c:f>
              <c:numCache>
                <c:formatCode>0.00</c:formatCode>
                <c:ptCount val="163"/>
                <c:pt idx="55">
                  <c:v>-6.3516397594729712</c:v>
                </c:pt>
                <c:pt idx="56">
                  <c:v>-4.7315060492665868</c:v>
                </c:pt>
                <c:pt idx="57">
                  <c:v>-3.7530695077657716</c:v>
                </c:pt>
                <c:pt idx="58">
                  <c:v>-1.5155779294356519</c:v>
                </c:pt>
                <c:pt idx="59">
                  <c:v>1.4214206968643062</c:v>
                </c:pt>
                <c:pt idx="60">
                  <c:v>-1.9698386270200263</c:v>
                </c:pt>
                <c:pt idx="61">
                  <c:v>-0.61055369379884317</c:v>
                </c:pt>
                <c:pt idx="62">
                  <c:v>-1.1414810748413551</c:v>
                </c:pt>
                <c:pt idx="63">
                  <c:v>-0.14816431569552035</c:v>
                </c:pt>
                <c:pt idx="64">
                  <c:v>3.0754099339988628</c:v>
                </c:pt>
                <c:pt idx="65">
                  <c:v>3.5743783991856626</c:v>
                </c:pt>
                <c:pt idx="66">
                  <c:v>4.6816566485442523</c:v>
                </c:pt>
                <c:pt idx="67">
                  <c:v>3.0888138165224399</c:v>
                </c:pt>
                <c:pt idx="68">
                  <c:v>5.4581489454957</c:v>
                </c:pt>
                <c:pt idx="69">
                  <c:v>4.5620390136347888</c:v>
                </c:pt>
                <c:pt idx="70">
                  <c:v>5.6166605603903852</c:v>
                </c:pt>
                <c:pt idx="71">
                  <c:v>7.1194545354251737</c:v>
                </c:pt>
                <c:pt idx="72">
                  <c:v>4.64100726708081</c:v>
                </c:pt>
                <c:pt idx="73">
                  <c:v>6.0124243561900492</c:v>
                </c:pt>
                <c:pt idx="74">
                  <c:v>6.2766051349709251</c:v>
                </c:pt>
                <c:pt idx="75">
                  <c:v>7.9834663790870675</c:v>
                </c:pt>
                <c:pt idx="76">
                  <c:v>9.3931062219793091</c:v>
                </c:pt>
                <c:pt idx="77">
                  <c:v>8.8242801534079938</c:v>
                </c:pt>
                <c:pt idx="78">
                  <c:v>7.5361863148892372</c:v>
                </c:pt>
                <c:pt idx="79">
                  <c:v>4.8743183434834636</c:v>
                </c:pt>
                <c:pt idx="80">
                  <c:v>6.9640407862663345</c:v>
                </c:pt>
                <c:pt idx="81">
                  <c:v>9.6405966458094525</c:v>
                </c:pt>
                <c:pt idx="82">
                  <c:v>11.289117832321738</c:v>
                </c:pt>
                <c:pt idx="83">
                  <c:v>12.781798986627857</c:v>
                </c:pt>
                <c:pt idx="84">
                  <c:v>10.117163868878553</c:v>
                </c:pt>
                <c:pt idx="85">
                  <c:v>7.2490101791469641</c:v>
                </c:pt>
                <c:pt idx="86">
                  <c:v>5.8639541960318065</c:v>
                </c:pt>
                <c:pt idx="87">
                  <c:v>5.6876276412770599</c:v>
                </c:pt>
                <c:pt idx="88">
                  <c:v>4.2592845200626339</c:v>
                </c:pt>
                <c:pt idx="89">
                  <c:v>3.0951037573088813</c:v>
                </c:pt>
                <c:pt idx="90">
                  <c:v>3.7519249555638901</c:v>
                </c:pt>
                <c:pt idx="91">
                  <c:v>2.1577160321499811</c:v>
                </c:pt>
                <c:pt idx="92">
                  <c:v>3.7733484909726611</c:v>
                </c:pt>
                <c:pt idx="93">
                  <c:v>4.0978799475454242</c:v>
                </c:pt>
                <c:pt idx="94">
                  <c:v>3.4998883237915557</c:v>
                </c:pt>
                <c:pt idx="95">
                  <c:v>3.3079590358675137</c:v>
                </c:pt>
                <c:pt idx="96">
                  <c:v>3.3245183548464619</c:v>
                </c:pt>
                <c:pt idx="97">
                  <c:v>5.4781194473721762</c:v>
                </c:pt>
                <c:pt idx="98">
                  <c:v>6.4866686336919166</c:v>
                </c:pt>
                <c:pt idx="99">
                  <c:v>10.229912816622955</c:v>
                </c:pt>
                <c:pt idx="100">
                  <c:v>11.552698259588823</c:v>
                </c:pt>
                <c:pt idx="101">
                  <c:v>13.213032545326641</c:v>
                </c:pt>
                <c:pt idx="102">
                  <c:v>16.191566807194356</c:v>
                </c:pt>
                <c:pt idx="103">
                  <c:v>16.581237726541875</c:v>
                </c:pt>
                <c:pt idx="104">
                  <c:v>20.547466045596053</c:v>
                </c:pt>
                <c:pt idx="105">
                  <c:v>22.548370424315188</c:v>
                </c:pt>
                <c:pt idx="106">
                  <c:v>21.586689280651573</c:v>
                </c:pt>
                <c:pt idx="107">
                  <c:v>22.011432147524125</c:v>
                </c:pt>
                <c:pt idx="108">
                  <c:v>18.561712174296098</c:v>
                </c:pt>
                <c:pt idx="109">
                  <c:v>13.802155418268637</c:v>
                </c:pt>
                <c:pt idx="110">
                  <c:v>13.699801486776364</c:v>
                </c:pt>
                <c:pt idx="111">
                  <c:v>8.4924592232179297</c:v>
                </c:pt>
                <c:pt idx="112">
                  <c:v>4.193595655656801</c:v>
                </c:pt>
                <c:pt idx="113">
                  <c:v>3.0977121270981733</c:v>
                </c:pt>
                <c:pt idx="114">
                  <c:v>-4.5948620655580807</c:v>
                </c:pt>
                <c:pt idx="115">
                  <c:v>-6.0832658784552018</c:v>
                </c:pt>
                <c:pt idx="116">
                  <c:v>-6.4034265481654025</c:v>
                </c:pt>
                <c:pt idx="117">
                  <c:v>-9.8084643114275458</c:v>
                </c:pt>
                <c:pt idx="118">
                  <c:v>-9.8539914657674981</c:v>
                </c:pt>
                <c:pt idx="119">
                  <c:v>-9.2939646386737564</c:v>
                </c:pt>
                <c:pt idx="120">
                  <c:v>-9.103787988254453</c:v>
                </c:pt>
                <c:pt idx="121">
                  <c:v>-8.3993145742834017</c:v>
                </c:pt>
                <c:pt idx="122">
                  <c:v>-4.4620629640524268</c:v>
                </c:pt>
                <c:pt idx="123">
                  <c:v>-2.804663024667664</c:v>
                </c:pt>
                <c:pt idx="124">
                  <c:v>-4.1463254512002052</c:v>
                </c:pt>
                <c:pt idx="125">
                  <c:v>-3.430197333320284</c:v>
                </c:pt>
                <c:pt idx="126">
                  <c:v>-5.1580667568932093</c:v>
                </c:pt>
                <c:pt idx="127">
                  <c:v>-7.468678012598251</c:v>
                </c:pt>
                <c:pt idx="128">
                  <c:v>-7.7298970324187977</c:v>
                </c:pt>
                <c:pt idx="129">
                  <c:v>-5.671539092901634</c:v>
                </c:pt>
                <c:pt idx="130">
                  <c:v>-2.9452952982731428</c:v>
                </c:pt>
                <c:pt idx="131">
                  <c:v>-1.2753384573761961</c:v>
                </c:pt>
                <c:pt idx="132">
                  <c:v>2.1030466042662344</c:v>
                </c:pt>
                <c:pt idx="133">
                  <c:v>3.4517334694763813</c:v>
                </c:pt>
                <c:pt idx="134">
                  <c:v>1.4396616506220816</c:v>
                </c:pt>
                <c:pt idx="135">
                  <c:v>1.8757888256444311</c:v>
                </c:pt>
                <c:pt idx="136">
                  <c:v>0.57194331286958278</c:v>
                </c:pt>
                <c:pt idx="137">
                  <c:v>-3.3219986812701885</c:v>
                </c:pt>
                <c:pt idx="138">
                  <c:v>-1.8429711929806802</c:v>
                </c:pt>
                <c:pt idx="139">
                  <c:v>-0.7132885380163545</c:v>
                </c:pt>
                <c:pt idx="140">
                  <c:v>-1.1281415850944998</c:v>
                </c:pt>
                <c:pt idx="141">
                  <c:v>3.8370671729807349</c:v>
                </c:pt>
                <c:pt idx="142">
                  <c:v>5.4728689573173561</c:v>
                </c:pt>
                <c:pt idx="143">
                  <c:v>6.1180363206207122</c:v>
                </c:pt>
                <c:pt idx="144">
                  <c:v>10.353106145886626</c:v>
                </c:pt>
                <c:pt idx="145">
                  <c:v>8.8297879218981468</c:v>
                </c:pt>
                <c:pt idx="146">
                  <c:v>8.324927548406702</c:v>
                </c:pt>
                <c:pt idx="147">
                  <c:v>6.4699503734473973</c:v>
                </c:pt>
                <c:pt idx="148">
                  <c:v>4.3675791756702775</c:v>
                </c:pt>
                <c:pt idx="149">
                  <c:v>4.3621590758642137</c:v>
                </c:pt>
                <c:pt idx="150">
                  <c:v>3.5371472240370627</c:v>
                </c:pt>
                <c:pt idx="151">
                  <c:v>6.9648448152415998</c:v>
                </c:pt>
                <c:pt idx="152">
                  <c:v>6.9511174792346697</c:v>
                </c:pt>
                <c:pt idx="153">
                  <c:v>4.7941538222911806</c:v>
                </c:pt>
                <c:pt idx="154">
                  <c:v>4.6252936284318924</c:v>
                </c:pt>
                <c:pt idx="155">
                  <c:v>1.3109210227590928E-2</c:v>
                </c:pt>
                <c:pt idx="156">
                  <c:v>-0.83369155482598822</c:v>
                </c:pt>
                <c:pt idx="157">
                  <c:v>0.81016060792373779</c:v>
                </c:pt>
                <c:pt idx="158">
                  <c:v>-2.0211979201285812</c:v>
                </c:pt>
                <c:pt idx="159">
                  <c:v>-1.383869853443731</c:v>
                </c:pt>
                <c:pt idx="160">
                  <c:v>-2.2670781157419939</c:v>
                </c:pt>
                <c:pt idx="161">
                  <c:v>-3.5071450284124284</c:v>
                </c:pt>
                <c:pt idx="162">
                  <c:v>-1.7678029869548695</c:v>
                </c:pt>
              </c:numCache>
            </c:numRef>
          </c:val>
          <c:smooth val="0"/>
        </c:ser>
        <c:ser>
          <c:idx val="3"/>
          <c:order val="3"/>
          <c:tx>
            <c:strRef>
              <c:f>Ejendomspriser!$E$7</c:f>
              <c:strCache>
                <c:ptCount val="1"/>
                <c:pt idx="0">
                  <c:v>Boligprisgab</c:v>
                </c:pt>
              </c:strCache>
            </c:strRef>
          </c:tx>
          <c:spPr>
            <a:ln>
              <a:solidFill>
                <a:schemeClr val="accent1"/>
              </a:solidFill>
              <a:prstDash val="sysDot"/>
            </a:ln>
          </c:spPr>
          <c:marker>
            <c:symbol val="none"/>
          </c:marker>
          <c:cat>
            <c:numRef>
              <c:f>Ejendomspriser!$A$8:$A$170</c:f>
              <c:numCache>
                <c:formatCode>m/d/yyyy</c:formatCode>
                <c:ptCount val="163"/>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numCache>
            </c:numRef>
          </c:cat>
          <c:val>
            <c:numRef>
              <c:f>Ejendomspriser!$E$8:$E$170</c:f>
              <c:numCache>
                <c:formatCode>0.00</c:formatCode>
                <c:ptCount val="163"/>
                <c:pt idx="0">
                  <c:v>-3.3581542949396526</c:v>
                </c:pt>
                <c:pt idx="1">
                  <c:v>-7.1533864172031114</c:v>
                </c:pt>
                <c:pt idx="2">
                  <c:v>-4.9717565855586177</c:v>
                </c:pt>
                <c:pt idx="3">
                  <c:v>-5.6237318679301929</c:v>
                </c:pt>
                <c:pt idx="4">
                  <c:v>-7.5249078165321563</c:v>
                </c:pt>
                <c:pt idx="5">
                  <c:v>-11.066353072241132</c:v>
                </c:pt>
                <c:pt idx="6">
                  <c:v>-12.467658622517941</c:v>
                </c:pt>
                <c:pt idx="7">
                  <c:v>-11.982690885744162</c:v>
                </c:pt>
                <c:pt idx="8">
                  <c:v>-14.419845480181637</c:v>
                </c:pt>
                <c:pt idx="9">
                  <c:v>-14.865543063387566</c:v>
                </c:pt>
                <c:pt idx="10">
                  <c:v>-16.102869402274333</c:v>
                </c:pt>
                <c:pt idx="11">
                  <c:v>-14.666826785872711</c:v>
                </c:pt>
                <c:pt idx="12">
                  <c:v>-8.4073189207300345</c:v>
                </c:pt>
                <c:pt idx="13">
                  <c:v>2.9122744355813746</c:v>
                </c:pt>
                <c:pt idx="14">
                  <c:v>5.7929707796698704</c:v>
                </c:pt>
                <c:pt idx="15">
                  <c:v>8.7479770663954071</c:v>
                </c:pt>
                <c:pt idx="16">
                  <c:v>11.311216242620393</c:v>
                </c:pt>
                <c:pt idx="17">
                  <c:v>10.751386770438366</c:v>
                </c:pt>
                <c:pt idx="18">
                  <c:v>10.59591205024455</c:v>
                </c:pt>
                <c:pt idx="19">
                  <c:v>13.15266426962558</c:v>
                </c:pt>
                <c:pt idx="20">
                  <c:v>15.179606650641308</c:v>
                </c:pt>
                <c:pt idx="21">
                  <c:v>18.833438381035883</c:v>
                </c:pt>
                <c:pt idx="22">
                  <c:v>25.310775852988598</c:v>
                </c:pt>
                <c:pt idx="23">
                  <c:v>25.34952560776005</c:v>
                </c:pt>
                <c:pt idx="24">
                  <c:v>26.952996604231849</c:v>
                </c:pt>
                <c:pt idx="25">
                  <c:v>22.851174517192497</c:v>
                </c:pt>
                <c:pt idx="26">
                  <c:v>16.850570276746101</c:v>
                </c:pt>
                <c:pt idx="27">
                  <c:v>16.310939067277317</c:v>
                </c:pt>
                <c:pt idx="28">
                  <c:v>7.542047307473787</c:v>
                </c:pt>
                <c:pt idx="29">
                  <c:v>6.6512331935760116</c:v>
                </c:pt>
                <c:pt idx="30">
                  <c:v>5.4636108255294857</c:v>
                </c:pt>
                <c:pt idx="31">
                  <c:v>3.8501135799245301</c:v>
                </c:pt>
                <c:pt idx="32">
                  <c:v>3.8923540594052453</c:v>
                </c:pt>
                <c:pt idx="33">
                  <c:v>2.6431279594192558</c:v>
                </c:pt>
                <c:pt idx="34">
                  <c:v>3.065873376441397</c:v>
                </c:pt>
                <c:pt idx="35">
                  <c:v>1.908260169512066</c:v>
                </c:pt>
                <c:pt idx="36">
                  <c:v>-1.4750024545738372</c:v>
                </c:pt>
                <c:pt idx="37">
                  <c:v>-2.9813967547705711</c:v>
                </c:pt>
                <c:pt idx="38">
                  <c:v>-5.1506658691850777</c:v>
                </c:pt>
                <c:pt idx="39">
                  <c:v>-6.3823458658312626</c:v>
                </c:pt>
                <c:pt idx="40">
                  <c:v>-10.904051579093766</c:v>
                </c:pt>
                <c:pt idx="41">
                  <c:v>-10.668076443678199</c:v>
                </c:pt>
                <c:pt idx="42">
                  <c:v>-11.914686557080511</c:v>
                </c:pt>
                <c:pt idx="43">
                  <c:v>-12.676870224296799</c:v>
                </c:pt>
                <c:pt idx="44">
                  <c:v>-10.951933158170258</c:v>
                </c:pt>
                <c:pt idx="45">
                  <c:v>-10.241939016068645</c:v>
                </c:pt>
                <c:pt idx="46">
                  <c:v>-9.9686737523147819</c:v>
                </c:pt>
                <c:pt idx="47">
                  <c:v>-9.0605816481169494</c:v>
                </c:pt>
                <c:pt idx="48">
                  <c:v>-9.0953942374684793</c:v>
                </c:pt>
                <c:pt idx="49">
                  <c:v>-8.5513073081187603</c:v>
                </c:pt>
                <c:pt idx="50">
                  <c:v>-9.1451311420277843</c:v>
                </c:pt>
                <c:pt idx="51">
                  <c:v>-11.998393338483881</c:v>
                </c:pt>
                <c:pt idx="52">
                  <c:v>-14.150291295607198</c:v>
                </c:pt>
                <c:pt idx="53">
                  <c:v>-15.192089957714083</c:v>
                </c:pt>
                <c:pt idx="54">
                  <c:v>-9.5828515551978697</c:v>
                </c:pt>
                <c:pt idx="55">
                  <c:v>-1.1771694860995385</c:v>
                </c:pt>
                <c:pt idx="56">
                  <c:v>6.0768689906842921</c:v>
                </c:pt>
                <c:pt idx="57">
                  <c:v>6.9441374087765961</c:v>
                </c:pt>
                <c:pt idx="58">
                  <c:v>5.0486236418919361</c:v>
                </c:pt>
                <c:pt idx="59">
                  <c:v>2.0632182063194726</c:v>
                </c:pt>
                <c:pt idx="60">
                  <c:v>2.6930213595943497</c:v>
                </c:pt>
                <c:pt idx="61">
                  <c:v>4.6437089238264839</c:v>
                </c:pt>
                <c:pt idx="62">
                  <c:v>6.7513416469588972</c:v>
                </c:pt>
                <c:pt idx="63">
                  <c:v>9.0647565093491256</c:v>
                </c:pt>
                <c:pt idx="64">
                  <c:v>10.600156762396008</c:v>
                </c:pt>
                <c:pt idx="65">
                  <c:v>12.686127357323285</c:v>
                </c:pt>
                <c:pt idx="66">
                  <c:v>15.773529399259822</c:v>
                </c:pt>
                <c:pt idx="67">
                  <c:v>19.400765294571755</c:v>
                </c:pt>
                <c:pt idx="68">
                  <c:v>21.982942725535469</c:v>
                </c:pt>
                <c:pt idx="69">
                  <c:v>23.516642319221901</c:v>
                </c:pt>
                <c:pt idx="70">
                  <c:v>24.00345064667453</c:v>
                </c:pt>
                <c:pt idx="71">
                  <c:v>23.815521839964447</c:v>
                </c:pt>
                <c:pt idx="72">
                  <c:v>23.3132457281523</c:v>
                </c:pt>
                <c:pt idx="73">
                  <c:v>25.764519009005138</c:v>
                </c:pt>
                <c:pt idx="74">
                  <c:v>24.715083722678322</c:v>
                </c:pt>
                <c:pt idx="75">
                  <c:v>25.115874321245801</c:v>
                </c:pt>
                <c:pt idx="76">
                  <c:v>26.22167202918839</c:v>
                </c:pt>
                <c:pt idx="77">
                  <c:v>26.543122445276921</c:v>
                </c:pt>
                <c:pt idx="78">
                  <c:v>26.011210038599074</c:v>
                </c:pt>
                <c:pt idx="79">
                  <c:v>25.225180331235464</c:v>
                </c:pt>
                <c:pt idx="80">
                  <c:v>24.411970223079106</c:v>
                </c:pt>
                <c:pt idx="81">
                  <c:v>23.694454061886972</c:v>
                </c:pt>
                <c:pt idx="82">
                  <c:v>24.53444287010096</c:v>
                </c:pt>
                <c:pt idx="83">
                  <c:v>24.315804745773882</c:v>
                </c:pt>
                <c:pt idx="84">
                  <c:v>22.517474949531604</c:v>
                </c:pt>
                <c:pt idx="85">
                  <c:v>19.948210021751088</c:v>
                </c:pt>
                <c:pt idx="86">
                  <c:v>18.072666655441228</c:v>
                </c:pt>
                <c:pt idx="87">
                  <c:v>15.561603969223658</c:v>
                </c:pt>
                <c:pt idx="88">
                  <c:v>14.98846754477059</c:v>
                </c:pt>
                <c:pt idx="89">
                  <c:v>13.821552847471196</c:v>
                </c:pt>
                <c:pt idx="90">
                  <c:v>11.928730393047072</c:v>
                </c:pt>
                <c:pt idx="91">
                  <c:v>10.856398834218716</c:v>
                </c:pt>
                <c:pt idx="92">
                  <c:v>7.921288333518639</c:v>
                </c:pt>
                <c:pt idx="93">
                  <c:v>7.0462965703018243</c:v>
                </c:pt>
                <c:pt idx="94">
                  <c:v>6.9309474235433877</c:v>
                </c:pt>
                <c:pt idx="95">
                  <c:v>7.556146059853952</c:v>
                </c:pt>
                <c:pt idx="96">
                  <c:v>9.4934741852120688</c:v>
                </c:pt>
                <c:pt idx="97">
                  <c:v>11.184302623010577</c:v>
                </c:pt>
                <c:pt idx="98">
                  <c:v>11.217153671690227</c:v>
                </c:pt>
                <c:pt idx="99">
                  <c:v>12.305614179752222</c:v>
                </c:pt>
                <c:pt idx="100">
                  <c:v>12.982240667590927</c:v>
                </c:pt>
                <c:pt idx="101">
                  <c:v>15.179769956115186</c:v>
                </c:pt>
                <c:pt idx="102">
                  <c:v>19.842931096866412</c:v>
                </c:pt>
                <c:pt idx="103">
                  <c:v>25.001542800662801</c:v>
                </c:pt>
                <c:pt idx="104">
                  <c:v>29.358257965890555</c:v>
                </c:pt>
                <c:pt idx="105">
                  <c:v>29.234153740577739</c:v>
                </c:pt>
                <c:pt idx="106">
                  <c:v>28.132426035034786</c:v>
                </c:pt>
                <c:pt idx="107">
                  <c:v>25.947639200366424</c:v>
                </c:pt>
                <c:pt idx="108">
                  <c:v>25.294187323662399</c:v>
                </c:pt>
                <c:pt idx="109">
                  <c:v>23.093139497769698</c:v>
                </c:pt>
                <c:pt idx="110">
                  <c:v>20.610751762098033</c:v>
                </c:pt>
                <c:pt idx="111">
                  <c:v>16.560582352186959</c:v>
                </c:pt>
                <c:pt idx="112">
                  <c:v>11.621383892301429</c:v>
                </c:pt>
                <c:pt idx="113">
                  <c:v>8.319366243450844</c:v>
                </c:pt>
                <c:pt idx="114">
                  <c:v>3.679072054008925</c:v>
                </c:pt>
                <c:pt idx="115">
                  <c:v>-1.9989485640549698</c:v>
                </c:pt>
                <c:pt idx="116">
                  <c:v>-8.0793771919464916</c:v>
                </c:pt>
                <c:pt idx="117">
                  <c:v>-8.6544842109907876</c:v>
                </c:pt>
                <c:pt idx="118">
                  <c:v>-7.9466285036862594</c:v>
                </c:pt>
                <c:pt idx="119">
                  <c:v>-9.5397731711884486</c:v>
                </c:pt>
                <c:pt idx="120">
                  <c:v>-8.8825380380145535</c:v>
                </c:pt>
                <c:pt idx="121">
                  <c:v>-10.025633603590434</c:v>
                </c:pt>
                <c:pt idx="122">
                  <c:v>-12.021495295202389</c:v>
                </c:pt>
                <c:pt idx="123">
                  <c:v>-11.879896013423362</c:v>
                </c:pt>
                <c:pt idx="124">
                  <c:v>-14.318912074018009</c:v>
                </c:pt>
                <c:pt idx="125">
                  <c:v>-16.540062767568607</c:v>
                </c:pt>
                <c:pt idx="126">
                  <c:v>-18.277774439794324</c:v>
                </c:pt>
                <c:pt idx="127">
                  <c:v>-19.070609786345049</c:v>
                </c:pt>
                <c:pt idx="128">
                  <c:v>-19.149226496736571</c:v>
                </c:pt>
                <c:pt idx="129">
                  <c:v>-19.239727708535781</c:v>
                </c:pt>
                <c:pt idx="130">
                  <c:v>-18.569024306966654</c:v>
                </c:pt>
                <c:pt idx="131">
                  <c:v>-17.923158350366709</c:v>
                </c:pt>
                <c:pt idx="132">
                  <c:v>-16.740790202369926</c:v>
                </c:pt>
                <c:pt idx="133">
                  <c:v>-16.655589954568629</c:v>
                </c:pt>
                <c:pt idx="134">
                  <c:v>-16.306872970069165</c:v>
                </c:pt>
                <c:pt idx="135">
                  <c:v>-16.639960573846345</c:v>
                </c:pt>
                <c:pt idx="136">
                  <c:v>-16.896351601799196</c:v>
                </c:pt>
                <c:pt idx="137">
                  <c:v>-15.920832175831256</c:v>
                </c:pt>
                <c:pt idx="138">
                  <c:v>-15.31166456935763</c:v>
                </c:pt>
                <c:pt idx="139">
                  <c:v>-14.026788867815776</c:v>
                </c:pt>
                <c:pt idx="140">
                  <c:v>-12.136680510621945</c:v>
                </c:pt>
                <c:pt idx="141">
                  <c:v>-11.349142943516654</c:v>
                </c:pt>
                <c:pt idx="142">
                  <c:v>-10.545044781985435</c:v>
                </c:pt>
                <c:pt idx="143">
                  <c:v>-8.4092169280153843</c:v>
                </c:pt>
                <c:pt idx="144">
                  <c:v>-7.2972334639570535</c:v>
                </c:pt>
                <c:pt idx="145">
                  <c:v>-6.6801393298025369</c:v>
                </c:pt>
                <c:pt idx="146">
                  <c:v>-5.932143897735676</c:v>
                </c:pt>
                <c:pt idx="147">
                  <c:v>-6.455780903160635</c:v>
                </c:pt>
                <c:pt idx="148">
                  <c:v>-6.3460089579313816</c:v>
                </c:pt>
                <c:pt idx="149">
                  <c:v>-5.6257538433003855</c:v>
                </c:pt>
                <c:pt idx="150">
                  <c:v>-4.9957774178645558</c:v>
                </c:pt>
                <c:pt idx="151">
                  <c:v>-4.6190302227501423</c:v>
                </c:pt>
                <c:pt idx="152">
                  <c:v>-3.7066167422829532</c:v>
                </c:pt>
                <c:pt idx="153">
                  <c:v>-3.8522857508348274</c:v>
                </c:pt>
                <c:pt idx="154">
                  <c:v>-4.1057993188474473</c:v>
                </c:pt>
                <c:pt idx="155">
                  <c:v>-3.6967121228969724</c:v>
                </c:pt>
                <c:pt idx="156">
                  <c:v>-3.4877643061627106</c:v>
                </c:pt>
                <c:pt idx="157">
                  <c:v>-3.2000982054898985</c:v>
                </c:pt>
                <c:pt idx="158">
                  <c:v>-2.625594865362868</c:v>
                </c:pt>
                <c:pt idx="159">
                  <c:v>-2.1305183618653745</c:v>
                </c:pt>
                <c:pt idx="160">
                  <c:v>-3.2949712730020342</c:v>
                </c:pt>
                <c:pt idx="161">
                  <c:v>-3.2879774751382262</c:v>
                </c:pt>
                <c:pt idx="162">
                  <c:v>-0.54248503340360577</c:v>
                </c:pt>
              </c:numCache>
            </c:numRef>
          </c:val>
          <c:smooth val="0"/>
        </c:ser>
        <c:dLbls>
          <c:showLegendKey val="0"/>
          <c:showVal val="0"/>
          <c:showCatName val="0"/>
          <c:showSerName val="0"/>
          <c:showPercent val="0"/>
          <c:showBubbleSize val="0"/>
        </c:dLbls>
        <c:marker val="1"/>
        <c:smooth val="0"/>
        <c:axId val="620718336"/>
        <c:axId val="620716416"/>
      </c:lineChart>
      <c:dateAx>
        <c:axId val="620229376"/>
        <c:scaling>
          <c:orientation val="minMax"/>
          <c:min val="29221"/>
        </c:scaling>
        <c:delete val="0"/>
        <c:axPos val="b"/>
        <c:numFmt formatCode="yyyy" sourceLinked="0"/>
        <c:majorTickMark val="out"/>
        <c:minorTickMark val="out"/>
        <c:tickLblPos val="nextTo"/>
        <c:crossAx val="620231296"/>
        <c:crossesAt val="-50"/>
        <c:auto val="1"/>
        <c:lblOffset val="100"/>
        <c:baseTimeUnit val="months"/>
        <c:majorUnit val="24"/>
        <c:majorTimeUnit val="months"/>
        <c:minorUnit val="1"/>
        <c:minorTimeUnit val="years"/>
      </c:dateAx>
      <c:valAx>
        <c:axId val="620231296"/>
        <c:scaling>
          <c:orientation val="minMax"/>
          <c:min val="-30"/>
        </c:scaling>
        <c:delete val="0"/>
        <c:axPos val="l"/>
        <c:majorGridlines>
          <c:spPr>
            <a:ln>
              <a:solidFill>
                <a:schemeClr val="accent6"/>
              </a:solidFill>
            </a:ln>
          </c:spPr>
        </c:majorGridlines>
        <c:numFmt formatCode="0" sourceLinked="0"/>
        <c:majorTickMark val="out"/>
        <c:minorTickMark val="none"/>
        <c:tickLblPos val="nextTo"/>
        <c:spPr>
          <a:ln>
            <a:noFill/>
          </a:ln>
        </c:spPr>
        <c:crossAx val="620229376"/>
        <c:crosses val="autoZero"/>
        <c:crossBetween val="between"/>
      </c:valAx>
      <c:valAx>
        <c:axId val="620716416"/>
        <c:scaling>
          <c:orientation val="minMax"/>
          <c:max val="30"/>
        </c:scaling>
        <c:delete val="0"/>
        <c:axPos val="r"/>
        <c:numFmt formatCode="0" sourceLinked="0"/>
        <c:majorTickMark val="out"/>
        <c:minorTickMark val="none"/>
        <c:tickLblPos val="nextTo"/>
        <c:spPr>
          <a:ln>
            <a:noFill/>
          </a:ln>
        </c:spPr>
        <c:crossAx val="620718336"/>
        <c:crosses val="max"/>
        <c:crossBetween val="between"/>
      </c:valAx>
      <c:dateAx>
        <c:axId val="620718336"/>
        <c:scaling>
          <c:orientation val="minMax"/>
        </c:scaling>
        <c:delete val="1"/>
        <c:axPos val="b"/>
        <c:numFmt formatCode="m/d/yyyy" sourceLinked="1"/>
        <c:majorTickMark val="out"/>
        <c:minorTickMark val="none"/>
        <c:tickLblPos val="nextTo"/>
        <c:crossAx val="620716416"/>
        <c:crosses val="autoZero"/>
        <c:auto val="1"/>
        <c:lblOffset val="100"/>
        <c:baseTimeUnit val="months"/>
      </c:dateAx>
    </c:plotArea>
    <c:legend>
      <c:legendPos val="b"/>
      <c:layout>
        <c:manualLayout>
          <c:xMode val="edge"/>
          <c:yMode val="edge"/>
          <c:x val="0"/>
          <c:y val="0.94728265366576969"/>
          <c:w val="0.75442046037348776"/>
          <c:h val="3.800528244183852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57050135047066E-2"/>
          <c:y val="7.1675012346863728E-2"/>
          <c:w val="0.9230136457004231"/>
          <c:h val="0.81891514705797197"/>
        </c:manualLayout>
      </c:layout>
      <c:lineChart>
        <c:grouping val="standard"/>
        <c:varyColors val="0"/>
        <c:ser>
          <c:idx val="0"/>
          <c:order val="0"/>
          <c:tx>
            <c:v>Merrente på nyudlån, husholdninger</c:v>
          </c:tx>
          <c:marker>
            <c:symbol val="none"/>
          </c:marker>
          <c:cat>
            <c:numRef>
              <c:f>'Pengeinstitutternes merrente'!$A$8:$A$221</c:f>
              <c:numCache>
                <c:formatCode>m/d/yyyy</c:formatCode>
                <c:ptCount val="214"/>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numCache>
            </c:numRef>
          </c:cat>
          <c:val>
            <c:numRef>
              <c:f>'Pengeinstitutternes merrente'!$G$8:$G$221</c:f>
              <c:numCache>
                <c:formatCode>0.00</c:formatCode>
                <c:ptCount val="214"/>
                <c:pt idx="2">
                  <c:v>5.3261269841269829</c:v>
                </c:pt>
                <c:pt idx="3">
                  <c:v>5.3174603174603163</c:v>
                </c:pt>
                <c:pt idx="4">
                  <c:v>5.4102936507936503</c:v>
                </c:pt>
                <c:pt idx="5">
                  <c:v>5.492850877192982</c:v>
                </c:pt>
                <c:pt idx="6">
                  <c:v>5.4651842105263162</c:v>
                </c:pt>
                <c:pt idx="7">
                  <c:v>5.3386842105263161</c:v>
                </c:pt>
                <c:pt idx="8">
                  <c:v>5.2196666666666669</c:v>
                </c:pt>
                <c:pt idx="9">
                  <c:v>5.1116666666666672</c:v>
                </c:pt>
                <c:pt idx="10">
                  <c:v>5.0260000000000007</c:v>
                </c:pt>
                <c:pt idx="11">
                  <c:v>4.865333333333334</c:v>
                </c:pt>
                <c:pt idx="12">
                  <c:v>4.7413333333333343</c:v>
                </c:pt>
                <c:pt idx="13">
                  <c:v>4.7253333333333343</c:v>
                </c:pt>
                <c:pt idx="14">
                  <c:v>4.6893333333333338</c:v>
                </c:pt>
                <c:pt idx="15">
                  <c:v>4.6240000000000006</c:v>
                </c:pt>
                <c:pt idx="16">
                  <c:v>4.5043333333333342</c:v>
                </c:pt>
                <c:pt idx="17">
                  <c:v>4.4103333333333339</c:v>
                </c:pt>
                <c:pt idx="18">
                  <c:v>4.3160000000000007</c:v>
                </c:pt>
                <c:pt idx="19">
                  <c:v>4.221000000000001</c:v>
                </c:pt>
                <c:pt idx="20">
                  <c:v>4.1530000000000014</c:v>
                </c:pt>
                <c:pt idx="21">
                  <c:v>4.1100000000000003</c:v>
                </c:pt>
                <c:pt idx="22">
                  <c:v>4.073666666666667</c:v>
                </c:pt>
                <c:pt idx="23">
                  <c:v>3.951666666666668</c:v>
                </c:pt>
                <c:pt idx="24">
                  <c:v>3.9203333333333341</c:v>
                </c:pt>
                <c:pt idx="25">
                  <c:v>3.8996666666666671</c:v>
                </c:pt>
                <c:pt idx="26">
                  <c:v>3.9380000000000002</c:v>
                </c:pt>
                <c:pt idx="27">
                  <c:v>3.9710000000000005</c:v>
                </c:pt>
                <c:pt idx="28">
                  <c:v>4.0120000000000005</c:v>
                </c:pt>
                <c:pt idx="29">
                  <c:v>3.9783333333333339</c:v>
                </c:pt>
                <c:pt idx="30">
                  <c:v>3.9433333333333338</c:v>
                </c:pt>
                <c:pt idx="31">
                  <c:v>3.9053333333333344</c:v>
                </c:pt>
                <c:pt idx="32">
                  <c:v>3.9556666666666676</c:v>
                </c:pt>
                <c:pt idx="33">
                  <c:v>3.9230000000000005</c:v>
                </c:pt>
                <c:pt idx="34">
                  <c:v>3.8890000000000007</c:v>
                </c:pt>
                <c:pt idx="35">
                  <c:v>3.7396349206349213</c:v>
                </c:pt>
                <c:pt idx="36">
                  <c:v>3.6539682539682548</c:v>
                </c:pt>
                <c:pt idx="37">
                  <c:v>3.5493015873015881</c:v>
                </c:pt>
                <c:pt idx="38">
                  <c:v>3.5205797101449279</c:v>
                </c:pt>
                <c:pt idx="39">
                  <c:v>3.4949130434782609</c:v>
                </c:pt>
                <c:pt idx="40">
                  <c:v>3.4655797101449277</c:v>
                </c:pt>
                <c:pt idx="41">
                  <c:v>3.4775079365079367</c:v>
                </c:pt>
                <c:pt idx="42">
                  <c:v>3.45284126984127</c:v>
                </c:pt>
                <c:pt idx="43">
                  <c:v>3.4497108350586614</c:v>
                </c:pt>
                <c:pt idx="44">
                  <c:v>3.4792028985507244</c:v>
                </c:pt>
                <c:pt idx="45">
                  <c:v>3.4800210803689064</c:v>
                </c:pt>
                <c:pt idx="46">
                  <c:v>3.4508181818181818</c:v>
                </c:pt>
                <c:pt idx="47">
                  <c:v>3.2774146730462519</c:v>
                </c:pt>
                <c:pt idx="48">
                  <c:v>3.2342631578947363</c:v>
                </c:pt>
                <c:pt idx="49">
                  <c:v>3.1732631578947363</c:v>
                </c:pt>
                <c:pt idx="50">
                  <c:v>3.1573939393939394</c:v>
                </c:pt>
                <c:pt idx="51">
                  <c:v>3.1150606060606059</c:v>
                </c:pt>
                <c:pt idx="52">
                  <c:v>3.0693939393939389</c:v>
                </c:pt>
                <c:pt idx="53">
                  <c:v>3.1494999999999997</c:v>
                </c:pt>
                <c:pt idx="54">
                  <c:v>3.1651666666666665</c:v>
                </c:pt>
                <c:pt idx="55">
                  <c:v>3.1698333333333331</c:v>
                </c:pt>
                <c:pt idx="56">
                  <c:v>3.1456666666666666</c:v>
                </c:pt>
                <c:pt idx="57">
                  <c:v>3.1793333333333336</c:v>
                </c:pt>
                <c:pt idx="58">
                  <c:v>3.2616666666666667</c:v>
                </c:pt>
                <c:pt idx="59">
                  <c:v>3.250666666666667</c:v>
                </c:pt>
                <c:pt idx="60">
                  <c:v>3.2613333333333334</c:v>
                </c:pt>
                <c:pt idx="61">
                  <c:v>3.3103333333333338</c:v>
                </c:pt>
                <c:pt idx="62">
                  <c:v>3.3859999999999997</c:v>
                </c:pt>
                <c:pt idx="63">
                  <c:v>3.4596666666666667</c:v>
                </c:pt>
                <c:pt idx="64">
                  <c:v>3.4760000000000004</c:v>
                </c:pt>
                <c:pt idx="65">
                  <c:v>3.598333333333334</c:v>
                </c:pt>
                <c:pt idx="66">
                  <c:v>3.5702028985507255</c:v>
                </c:pt>
                <c:pt idx="67">
                  <c:v>3.5652028985507251</c:v>
                </c:pt>
                <c:pt idx="68">
                  <c:v>3.5065362318840592</c:v>
                </c:pt>
                <c:pt idx="69">
                  <c:v>3.5635072463768123</c:v>
                </c:pt>
                <c:pt idx="70">
                  <c:v>3.7245072463768119</c:v>
                </c:pt>
                <c:pt idx="71">
                  <c:v>4.0960686498855834</c:v>
                </c:pt>
                <c:pt idx="72">
                  <c:v>4.6241804511278195</c:v>
                </c:pt>
                <c:pt idx="73">
                  <c:v>4.9515137844611532</c:v>
                </c:pt>
                <c:pt idx="74">
                  <c:v>5.1608311688311685</c:v>
                </c:pt>
                <c:pt idx="75">
                  <c:v>5.2601068580542263</c:v>
                </c:pt>
                <c:pt idx="76">
                  <c:v>5.4456994506468197</c:v>
                </c:pt>
                <c:pt idx="77">
                  <c:v>5.543487329434698</c:v>
                </c:pt>
                <c:pt idx="78">
                  <c:v>5.6599259259259265</c:v>
                </c:pt>
                <c:pt idx="79">
                  <c:v>5.7365555555555554</c:v>
                </c:pt>
                <c:pt idx="80">
                  <c:v>5.8334949494949493</c:v>
                </c:pt>
                <c:pt idx="81">
                  <c:v>6.0484949494949491</c:v>
                </c:pt>
                <c:pt idx="82">
                  <c:v>6.1226060606060608</c:v>
                </c:pt>
                <c:pt idx="83">
                  <c:v>6.0403333333333338</c:v>
                </c:pt>
                <c:pt idx="84">
                  <c:v>5.9206666666666665</c:v>
                </c:pt>
                <c:pt idx="85">
                  <c:v>5.8810000000000002</c:v>
                </c:pt>
                <c:pt idx="86">
                  <c:v>5.8364637681159417</c:v>
                </c:pt>
                <c:pt idx="87">
                  <c:v>5.7574637681159428</c:v>
                </c:pt>
                <c:pt idx="88">
                  <c:v>5.6389822866344597</c:v>
                </c:pt>
                <c:pt idx="89">
                  <c:v>5.7195185185185187</c:v>
                </c:pt>
                <c:pt idx="90">
                  <c:v>5.6651851851851847</c:v>
                </c:pt>
                <c:pt idx="91">
                  <c:v>5.7493333333333334</c:v>
                </c:pt>
                <c:pt idx="92">
                  <c:v>5.6719999999999997</c:v>
                </c:pt>
                <c:pt idx="93">
                  <c:v>5.5786190476190471</c:v>
                </c:pt>
                <c:pt idx="94">
                  <c:v>5.503619047619047</c:v>
                </c:pt>
                <c:pt idx="95">
                  <c:v>5.3186190476190474</c:v>
                </c:pt>
                <c:pt idx="96">
                  <c:v>5.258</c:v>
                </c:pt>
                <c:pt idx="97">
                  <c:v>5.2530000000000001</c:v>
                </c:pt>
                <c:pt idx="98">
                  <c:v>5.3873333333333333</c:v>
                </c:pt>
                <c:pt idx="99">
                  <c:v>5.3774814814814818</c:v>
                </c:pt>
                <c:pt idx="100">
                  <c:v>5.353148148148148</c:v>
                </c:pt>
                <c:pt idx="101">
                  <c:v>5.3604814814814823</c:v>
                </c:pt>
                <c:pt idx="102">
                  <c:v>5.4361746031746039</c:v>
                </c:pt>
                <c:pt idx="103">
                  <c:v>5.4276383712905449</c:v>
                </c:pt>
                <c:pt idx="104">
                  <c:v>5.4129717046238781</c:v>
                </c:pt>
                <c:pt idx="105">
                  <c:v>5.4427971014492753</c:v>
                </c:pt>
                <c:pt idx="106">
                  <c:v>5.6757575757575758</c:v>
                </c:pt>
                <c:pt idx="107">
                  <c:v>5.8451544011544003</c:v>
                </c:pt>
                <c:pt idx="108">
                  <c:v>6.0994877344877336</c:v>
                </c:pt>
                <c:pt idx="109">
                  <c:v>6.2800634920634932</c:v>
                </c:pt>
                <c:pt idx="110">
                  <c:v>6.5243333333333338</c:v>
                </c:pt>
                <c:pt idx="111">
                  <c:v>6.6323333333333325</c:v>
                </c:pt>
                <c:pt idx="112">
                  <c:v>6.4626842105263158</c:v>
                </c:pt>
                <c:pt idx="113">
                  <c:v>6.4573508771929822</c:v>
                </c:pt>
                <c:pt idx="114">
                  <c:v>6.5208660287081344</c:v>
                </c:pt>
                <c:pt idx="115">
                  <c:v>6.7135151515151525</c:v>
                </c:pt>
                <c:pt idx="116">
                  <c:v>6.6971818181818179</c:v>
                </c:pt>
                <c:pt idx="117">
                  <c:v>6.7103333333333337</c:v>
                </c:pt>
                <c:pt idx="118">
                  <c:v>6.6943333333333337</c:v>
                </c:pt>
                <c:pt idx="119">
                  <c:v>6.4249999999999998</c:v>
                </c:pt>
                <c:pt idx="120">
                  <c:v>6.2530909090909086</c:v>
                </c:pt>
                <c:pt idx="121">
                  <c:v>6.3440909090909088</c:v>
                </c:pt>
                <c:pt idx="122">
                  <c:v>6.326090909090909</c:v>
                </c:pt>
                <c:pt idx="123">
                  <c:v>6.2879999999999994</c:v>
                </c:pt>
                <c:pt idx="124">
                  <c:v>6.075333333333333</c:v>
                </c:pt>
                <c:pt idx="125">
                  <c:v>6.3246666666666655</c:v>
                </c:pt>
                <c:pt idx="126">
                  <c:v>6.2873333333333328</c:v>
                </c:pt>
                <c:pt idx="127">
                  <c:v>6.262999999999999</c:v>
                </c:pt>
                <c:pt idx="128">
                  <c:v>6.0853333333333337</c:v>
                </c:pt>
                <c:pt idx="129">
                  <c:v>6.2846666666666664</c:v>
                </c:pt>
                <c:pt idx="130">
                  <c:v>6.2176666666666662</c:v>
                </c:pt>
                <c:pt idx="131">
                  <c:v>6.1153333333333322</c:v>
                </c:pt>
                <c:pt idx="132">
                  <c:v>5.8993333333333338</c:v>
                </c:pt>
                <c:pt idx="133">
                  <c:v>5.8836666666666666</c:v>
                </c:pt>
                <c:pt idx="134">
                  <c:v>5.421666666666666</c:v>
                </c:pt>
                <c:pt idx="135">
                  <c:v>5.3388070175438598</c:v>
                </c:pt>
                <c:pt idx="136">
                  <c:v>5.1721403508771928</c:v>
                </c:pt>
                <c:pt idx="137">
                  <c:v>5.5378070175438596</c:v>
                </c:pt>
                <c:pt idx="138">
                  <c:v>5.4433333333333325</c:v>
                </c:pt>
                <c:pt idx="139">
                  <c:v>5.2560000000000002</c:v>
                </c:pt>
                <c:pt idx="140">
                  <c:v>4.8866060606060602</c:v>
                </c:pt>
                <c:pt idx="141">
                  <c:v>4.8966060606060609</c:v>
                </c:pt>
                <c:pt idx="142">
                  <c:v>5.0756060606060602</c:v>
                </c:pt>
                <c:pt idx="143">
                  <c:v>5.0783333333333331</c:v>
                </c:pt>
                <c:pt idx="144">
                  <c:v>4.9404285714285718</c:v>
                </c:pt>
                <c:pt idx="145">
                  <c:v>5.0020952380952375</c:v>
                </c:pt>
                <c:pt idx="146">
                  <c:v>5.1227619047619051</c:v>
                </c:pt>
                <c:pt idx="147">
                  <c:v>5.2263333333333337</c:v>
                </c:pt>
                <c:pt idx="148">
                  <c:v>5.1346666666666669</c:v>
                </c:pt>
                <c:pt idx="149">
                  <c:v>5.3146666666666667</c:v>
                </c:pt>
                <c:pt idx="150">
                  <c:v>5.2330000000000005</c:v>
                </c:pt>
                <c:pt idx="151">
                  <c:v>5.258</c:v>
                </c:pt>
                <c:pt idx="152">
                  <c:v>5.198666666666667</c:v>
                </c:pt>
                <c:pt idx="153">
                  <c:v>5.2676666666666661</c:v>
                </c:pt>
                <c:pt idx="154">
                  <c:v>5.2216666666666667</c:v>
                </c:pt>
                <c:pt idx="155">
                  <c:v>5.2113333333333332</c:v>
                </c:pt>
                <c:pt idx="156">
                  <c:v>5.2423333333333337</c:v>
                </c:pt>
                <c:pt idx="157">
                  <c:v>5.1080000000000005</c:v>
                </c:pt>
                <c:pt idx="158">
                  <c:v>5.0146666666666668</c:v>
                </c:pt>
                <c:pt idx="159">
                  <c:v>4.9496666666666664</c:v>
                </c:pt>
                <c:pt idx="160">
                  <c:v>4.9089999999999998</c:v>
                </c:pt>
                <c:pt idx="161">
                  <c:v>4.8763333333333341</c:v>
                </c:pt>
                <c:pt idx="162">
                  <c:v>4.7113333333333332</c:v>
                </c:pt>
                <c:pt idx="163">
                  <c:v>4.6593333333333335</c:v>
                </c:pt>
                <c:pt idx="164">
                  <c:v>4.5276666666666676</c:v>
                </c:pt>
                <c:pt idx="165">
                  <c:v>4.4600000000000009</c:v>
                </c:pt>
                <c:pt idx="166">
                  <c:v>4.4336666666666673</c:v>
                </c:pt>
                <c:pt idx="167">
                  <c:v>4.4160000000000004</c:v>
                </c:pt>
                <c:pt idx="168">
                  <c:v>4.4623333333333335</c:v>
                </c:pt>
                <c:pt idx="169">
                  <c:v>4.49</c:v>
                </c:pt>
                <c:pt idx="170">
                  <c:v>4.4953333333333338</c:v>
                </c:pt>
                <c:pt idx="171">
                  <c:v>4.4643333333333333</c:v>
                </c:pt>
                <c:pt idx="172">
                  <c:v>4.4200000000000008</c:v>
                </c:pt>
                <c:pt idx="173">
                  <c:v>4.5203333333333333</c:v>
                </c:pt>
                <c:pt idx="174">
                  <c:v>4.503333333333333</c:v>
                </c:pt>
                <c:pt idx="175">
                  <c:v>4.4483333333333333</c:v>
                </c:pt>
                <c:pt idx="176">
                  <c:v>4.3586666666666671</c:v>
                </c:pt>
                <c:pt idx="177">
                  <c:v>4.3313333333333333</c:v>
                </c:pt>
                <c:pt idx="178">
                  <c:v>4.3803333333333336</c:v>
                </c:pt>
                <c:pt idx="179">
                  <c:v>4.2930000000000001</c:v>
                </c:pt>
                <c:pt idx="180">
                  <c:v>4.2473333333333336</c:v>
                </c:pt>
                <c:pt idx="181">
                  <c:v>4.0156666666666672</c:v>
                </c:pt>
                <c:pt idx="182">
                  <c:v>4.0076666666666663</c:v>
                </c:pt>
                <c:pt idx="183">
                  <c:v>3.8329999999999997</c:v>
                </c:pt>
                <c:pt idx="184">
                  <c:v>4.0293333333333337</c:v>
                </c:pt>
                <c:pt idx="185">
                  <c:v>4.1020000000000003</c:v>
                </c:pt>
                <c:pt idx="186">
                  <c:v>4.2793333333333337</c:v>
                </c:pt>
                <c:pt idx="187">
                  <c:v>4.2566666666666668</c:v>
                </c:pt>
                <c:pt idx="188">
                  <c:v>4.2793333333333337</c:v>
                </c:pt>
                <c:pt idx="189">
                  <c:v>4.2410000000000005</c:v>
                </c:pt>
                <c:pt idx="190">
                  <c:v>4.2816666666666672</c:v>
                </c:pt>
                <c:pt idx="191">
                  <c:v>4.2330000000000005</c:v>
                </c:pt>
                <c:pt idx="192">
                  <c:v>4.2736666666666672</c:v>
                </c:pt>
                <c:pt idx="193">
                  <c:v>4.2446666666666664</c:v>
                </c:pt>
                <c:pt idx="194">
                  <c:v>4.2796666666666674</c:v>
                </c:pt>
                <c:pt idx="195">
                  <c:v>4.3320000000000007</c:v>
                </c:pt>
                <c:pt idx="196">
                  <c:v>4.307666666666667</c:v>
                </c:pt>
                <c:pt idx="197">
                  <c:v>4.3690000000000007</c:v>
                </c:pt>
                <c:pt idx="198">
                  <c:v>4.2126666666666672</c:v>
                </c:pt>
                <c:pt idx="199">
                  <c:v>4.2043333333333335</c:v>
                </c:pt>
                <c:pt idx="200">
                  <c:v>4.1717142857142866</c:v>
                </c:pt>
                <c:pt idx="201">
                  <c:v>4.1307142857142862</c:v>
                </c:pt>
                <c:pt idx="202">
                  <c:v>4.1400476190476185</c:v>
                </c:pt>
                <c:pt idx="203">
                  <c:v>4.0209999999999999</c:v>
                </c:pt>
                <c:pt idx="204">
                  <c:v>4.0826666666666664</c:v>
                </c:pt>
                <c:pt idx="205">
                  <c:v>4.1529999999999996</c:v>
                </c:pt>
                <c:pt idx="206">
                  <c:v>4.1701515151515149</c:v>
                </c:pt>
                <c:pt idx="207">
                  <c:v>4.094818181818181</c:v>
                </c:pt>
                <c:pt idx="208">
                  <c:v>3.9611515151515149</c:v>
                </c:pt>
                <c:pt idx="209">
                  <c:v>3.9820000000000007</c:v>
                </c:pt>
                <c:pt idx="210">
                  <c:v>3.9873333333333334</c:v>
                </c:pt>
                <c:pt idx="211">
                  <c:v>3.9899999999999998</c:v>
                </c:pt>
                <c:pt idx="212">
                  <c:v>3.9449999999999998</c:v>
                </c:pt>
                <c:pt idx="213">
                  <c:v>3.8883333333333332</c:v>
                </c:pt>
              </c:numCache>
            </c:numRef>
          </c:val>
          <c:smooth val="0"/>
        </c:ser>
        <c:ser>
          <c:idx val="1"/>
          <c:order val="1"/>
          <c:tx>
            <c:v>Merrente på nyudlån, erhverv</c:v>
          </c:tx>
          <c:marker>
            <c:symbol val="none"/>
          </c:marker>
          <c:cat>
            <c:numRef>
              <c:f>'Pengeinstitutternes merrente'!$A$8:$A$221</c:f>
              <c:numCache>
                <c:formatCode>m/d/yyyy</c:formatCode>
                <c:ptCount val="214"/>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numCache>
            </c:numRef>
          </c:cat>
          <c:val>
            <c:numRef>
              <c:f>'Pengeinstitutternes merrente'!$H$8:$H$221</c:f>
              <c:numCache>
                <c:formatCode>0.00</c:formatCode>
                <c:ptCount val="214"/>
                <c:pt idx="2">
                  <c:v>1.200126984126983</c:v>
                </c:pt>
                <c:pt idx="3">
                  <c:v>1.1257936507936497</c:v>
                </c:pt>
                <c:pt idx="4">
                  <c:v>1.1779603174603166</c:v>
                </c:pt>
                <c:pt idx="5">
                  <c:v>1.1405175438596489</c:v>
                </c:pt>
                <c:pt idx="6">
                  <c:v>1.2031842105263162</c:v>
                </c:pt>
                <c:pt idx="7">
                  <c:v>1.2246842105263165</c:v>
                </c:pt>
                <c:pt idx="8">
                  <c:v>1.1140000000000008</c:v>
                </c:pt>
                <c:pt idx="9">
                  <c:v>1.0600000000000007</c:v>
                </c:pt>
                <c:pt idx="10">
                  <c:v>0.95666666666666744</c:v>
                </c:pt>
                <c:pt idx="11">
                  <c:v>1.0160000000000007</c:v>
                </c:pt>
                <c:pt idx="12">
                  <c:v>0.95433333333333381</c:v>
                </c:pt>
                <c:pt idx="13">
                  <c:v>0.98233333333333384</c:v>
                </c:pt>
                <c:pt idx="14">
                  <c:v>1.0050000000000006</c:v>
                </c:pt>
                <c:pt idx="15">
                  <c:v>1.010333333333334</c:v>
                </c:pt>
                <c:pt idx="16">
                  <c:v>1.0846666666666673</c:v>
                </c:pt>
                <c:pt idx="17">
                  <c:v>1.1063333333333338</c:v>
                </c:pt>
                <c:pt idx="18">
                  <c:v>1.1180000000000008</c:v>
                </c:pt>
                <c:pt idx="19">
                  <c:v>1.106000000000001</c:v>
                </c:pt>
                <c:pt idx="20">
                  <c:v>1.0236666666666678</c:v>
                </c:pt>
                <c:pt idx="21">
                  <c:v>1.0583333333333342</c:v>
                </c:pt>
                <c:pt idx="22">
                  <c:v>1.0016666666666676</c:v>
                </c:pt>
                <c:pt idx="23">
                  <c:v>1.018333333333334</c:v>
                </c:pt>
                <c:pt idx="24">
                  <c:v>0.96700000000000064</c:v>
                </c:pt>
                <c:pt idx="25">
                  <c:v>0.99933333333333385</c:v>
                </c:pt>
                <c:pt idx="26">
                  <c:v>1.0090000000000006</c:v>
                </c:pt>
                <c:pt idx="27">
                  <c:v>0.99400000000000033</c:v>
                </c:pt>
                <c:pt idx="28">
                  <c:v>0.9493333333333337</c:v>
                </c:pt>
                <c:pt idx="29">
                  <c:v>0.95433333333333392</c:v>
                </c:pt>
                <c:pt idx="30">
                  <c:v>0.99866666666666726</c:v>
                </c:pt>
                <c:pt idx="31">
                  <c:v>0.94133333333333413</c:v>
                </c:pt>
                <c:pt idx="32">
                  <c:v>0.90866666666666751</c:v>
                </c:pt>
                <c:pt idx="33">
                  <c:v>0.91433333333333433</c:v>
                </c:pt>
                <c:pt idx="34">
                  <c:v>0.95833333333333426</c:v>
                </c:pt>
                <c:pt idx="35">
                  <c:v>0.9459682539682549</c:v>
                </c:pt>
                <c:pt idx="36">
                  <c:v>0.97263492063492152</c:v>
                </c:pt>
                <c:pt idx="37">
                  <c:v>0.95396825396825458</c:v>
                </c:pt>
                <c:pt idx="38">
                  <c:v>1.0425797101449279</c:v>
                </c:pt>
                <c:pt idx="39">
                  <c:v>1.0715797101449276</c:v>
                </c:pt>
                <c:pt idx="40">
                  <c:v>1.2135797101449277</c:v>
                </c:pt>
                <c:pt idx="41">
                  <c:v>1.1785079365079365</c:v>
                </c:pt>
                <c:pt idx="42">
                  <c:v>1.1851746031746031</c:v>
                </c:pt>
                <c:pt idx="43">
                  <c:v>1.1317108350586611</c:v>
                </c:pt>
                <c:pt idx="44">
                  <c:v>1.1955362318840581</c:v>
                </c:pt>
                <c:pt idx="45">
                  <c:v>1.1656877470355733</c:v>
                </c:pt>
                <c:pt idx="46">
                  <c:v>1.1941515151515154</c:v>
                </c:pt>
                <c:pt idx="47">
                  <c:v>1.1657480063795858</c:v>
                </c:pt>
                <c:pt idx="48">
                  <c:v>1.1935964912280703</c:v>
                </c:pt>
                <c:pt idx="49">
                  <c:v>1.234263157894737</c:v>
                </c:pt>
                <c:pt idx="50">
                  <c:v>1.2150606060606062</c:v>
                </c:pt>
                <c:pt idx="51">
                  <c:v>1.2547272727272727</c:v>
                </c:pt>
                <c:pt idx="52">
                  <c:v>1.2023939393939393</c:v>
                </c:pt>
                <c:pt idx="53">
                  <c:v>1.2528333333333332</c:v>
                </c:pt>
                <c:pt idx="54">
                  <c:v>1.2474999999999998</c:v>
                </c:pt>
                <c:pt idx="55">
                  <c:v>1.3388333333333333</c:v>
                </c:pt>
                <c:pt idx="56">
                  <c:v>1.3643333333333334</c:v>
                </c:pt>
                <c:pt idx="57">
                  <c:v>1.375</c:v>
                </c:pt>
                <c:pt idx="58">
                  <c:v>1.3183333333333334</c:v>
                </c:pt>
                <c:pt idx="59">
                  <c:v>1.3896666666666666</c:v>
                </c:pt>
                <c:pt idx="60">
                  <c:v>1.3663333333333334</c:v>
                </c:pt>
                <c:pt idx="61">
                  <c:v>1.3150000000000002</c:v>
                </c:pt>
                <c:pt idx="62">
                  <c:v>1.3126666666666669</c:v>
                </c:pt>
                <c:pt idx="63">
                  <c:v>1.3743333333333334</c:v>
                </c:pt>
                <c:pt idx="64">
                  <c:v>1.5060000000000002</c:v>
                </c:pt>
                <c:pt idx="65">
                  <c:v>1.498666666666667</c:v>
                </c:pt>
                <c:pt idx="66">
                  <c:v>1.4472028985507255</c:v>
                </c:pt>
                <c:pt idx="67">
                  <c:v>1.2975362318840589</c:v>
                </c:pt>
                <c:pt idx="68">
                  <c:v>1.255202898550726</c:v>
                </c:pt>
                <c:pt idx="69">
                  <c:v>1.2415072463768124</c:v>
                </c:pt>
                <c:pt idx="70">
                  <c:v>1.3311739130434788</c:v>
                </c:pt>
                <c:pt idx="71">
                  <c:v>1.3697353165522503</c:v>
                </c:pt>
                <c:pt idx="72">
                  <c:v>1.4225137844611531</c:v>
                </c:pt>
                <c:pt idx="73">
                  <c:v>1.61318045112782</c:v>
                </c:pt>
                <c:pt idx="74">
                  <c:v>1.5871645021645022</c:v>
                </c:pt>
                <c:pt idx="75">
                  <c:v>1.5574401913875597</c:v>
                </c:pt>
                <c:pt idx="76">
                  <c:v>1.4923661173134859</c:v>
                </c:pt>
                <c:pt idx="77">
                  <c:v>1.686153996101365</c:v>
                </c:pt>
                <c:pt idx="78">
                  <c:v>2.1225925925925933</c:v>
                </c:pt>
                <c:pt idx="79">
                  <c:v>2.3832222222222224</c:v>
                </c:pt>
                <c:pt idx="80">
                  <c:v>2.4951616161616164</c:v>
                </c:pt>
                <c:pt idx="81">
                  <c:v>2.4331616161616161</c:v>
                </c:pt>
                <c:pt idx="82">
                  <c:v>2.4746060606060607</c:v>
                </c:pt>
                <c:pt idx="83">
                  <c:v>2.2656666666666667</c:v>
                </c:pt>
                <c:pt idx="84">
                  <c:v>2.182666666666667</c:v>
                </c:pt>
                <c:pt idx="85">
                  <c:v>1.946</c:v>
                </c:pt>
                <c:pt idx="86">
                  <c:v>2.0584637681159417</c:v>
                </c:pt>
                <c:pt idx="87">
                  <c:v>1.8474637681159418</c:v>
                </c:pt>
                <c:pt idx="88">
                  <c:v>1.8386489533011272</c:v>
                </c:pt>
                <c:pt idx="89">
                  <c:v>1.9138518518518517</c:v>
                </c:pt>
                <c:pt idx="90">
                  <c:v>2.0821851851851849</c:v>
                </c:pt>
                <c:pt idx="91">
                  <c:v>2.0233333333333334</c:v>
                </c:pt>
                <c:pt idx="92">
                  <c:v>1.984</c:v>
                </c:pt>
                <c:pt idx="93">
                  <c:v>2.057952380952381</c:v>
                </c:pt>
                <c:pt idx="94">
                  <c:v>2.2199523809523813</c:v>
                </c:pt>
                <c:pt idx="95">
                  <c:v>2.2212857142857145</c:v>
                </c:pt>
                <c:pt idx="96">
                  <c:v>2.0436666666666667</c:v>
                </c:pt>
                <c:pt idx="97">
                  <c:v>1.8683333333333334</c:v>
                </c:pt>
                <c:pt idx="98">
                  <c:v>1.7613333333333336</c:v>
                </c:pt>
                <c:pt idx="99">
                  <c:v>1.7738148148148152</c:v>
                </c:pt>
                <c:pt idx="100">
                  <c:v>1.6741481481481486</c:v>
                </c:pt>
                <c:pt idx="101">
                  <c:v>1.4304814814814819</c:v>
                </c:pt>
                <c:pt idx="102">
                  <c:v>1.3581746031746036</c:v>
                </c:pt>
                <c:pt idx="103">
                  <c:v>1.3149717046238785</c:v>
                </c:pt>
                <c:pt idx="104">
                  <c:v>1.5233050379572119</c:v>
                </c:pt>
                <c:pt idx="105">
                  <c:v>1.5617971014492753</c:v>
                </c:pt>
                <c:pt idx="106">
                  <c:v>1.8437575757575757</c:v>
                </c:pt>
                <c:pt idx="107">
                  <c:v>2.141154401154401</c:v>
                </c:pt>
                <c:pt idx="108">
                  <c:v>2.5371544011544009</c:v>
                </c:pt>
                <c:pt idx="109">
                  <c:v>2.5633968253968256</c:v>
                </c:pt>
                <c:pt idx="110">
                  <c:v>2.5306666666666668</c:v>
                </c:pt>
                <c:pt idx="111">
                  <c:v>2.1603333333333339</c:v>
                </c:pt>
                <c:pt idx="112">
                  <c:v>1.9900175438596495</c:v>
                </c:pt>
                <c:pt idx="113">
                  <c:v>1.8533508771929827</c:v>
                </c:pt>
                <c:pt idx="114">
                  <c:v>1.873532695374801</c:v>
                </c:pt>
                <c:pt idx="115">
                  <c:v>2.0801818181818184</c:v>
                </c:pt>
                <c:pt idx="116">
                  <c:v>2.2548484848484853</c:v>
                </c:pt>
                <c:pt idx="117">
                  <c:v>2.4600000000000004</c:v>
                </c:pt>
                <c:pt idx="118">
                  <c:v>2.5823333333333331</c:v>
                </c:pt>
                <c:pt idx="119">
                  <c:v>2.6650000000000005</c:v>
                </c:pt>
                <c:pt idx="120">
                  <c:v>2.6270909090909091</c:v>
                </c:pt>
                <c:pt idx="121">
                  <c:v>2.455090909090909</c:v>
                </c:pt>
                <c:pt idx="122">
                  <c:v>2.302757575757576</c:v>
                </c:pt>
                <c:pt idx="123">
                  <c:v>2.0256666666666665</c:v>
                </c:pt>
                <c:pt idx="124">
                  <c:v>1.8286666666666669</c:v>
                </c:pt>
                <c:pt idx="125">
                  <c:v>1.6836666666666666</c:v>
                </c:pt>
                <c:pt idx="126">
                  <c:v>1.7690000000000001</c:v>
                </c:pt>
                <c:pt idx="127">
                  <c:v>1.7309999999999999</c:v>
                </c:pt>
                <c:pt idx="128">
                  <c:v>1.7299999999999998</c:v>
                </c:pt>
                <c:pt idx="129">
                  <c:v>1.9996666666666669</c:v>
                </c:pt>
                <c:pt idx="130">
                  <c:v>2.2633333333333336</c:v>
                </c:pt>
                <c:pt idx="131">
                  <c:v>2.2360000000000002</c:v>
                </c:pt>
                <c:pt idx="132">
                  <c:v>1.869</c:v>
                </c:pt>
                <c:pt idx="133">
                  <c:v>1.6553333333333333</c:v>
                </c:pt>
                <c:pt idx="134">
                  <c:v>1.5833333333333333</c:v>
                </c:pt>
                <c:pt idx="135">
                  <c:v>1.7764736842105264</c:v>
                </c:pt>
                <c:pt idx="136">
                  <c:v>1.8151403508771928</c:v>
                </c:pt>
                <c:pt idx="137">
                  <c:v>1.8278070175438597</c:v>
                </c:pt>
                <c:pt idx="138">
                  <c:v>1.7136666666666667</c:v>
                </c:pt>
                <c:pt idx="139">
                  <c:v>1.641</c:v>
                </c:pt>
                <c:pt idx="140">
                  <c:v>1.607939393939394</c:v>
                </c:pt>
                <c:pt idx="141">
                  <c:v>1.5329393939393938</c:v>
                </c:pt>
                <c:pt idx="142">
                  <c:v>1.464939393939394</c:v>
                </c:pt>
                <c:pt idx="143">
                  <c:v>1.5813333333333333</c:v>
                </c:pt>
                <c:pt idx="144">
                  <c:v>1.6334285714285715</c:v>
                </c:pt>
                <c:pt idx="145">
                  <c:v>1.8377619047619049</c:v>
                </c:pt>
                <c:pt idx="146">
                  <c:v>1.977095238095238</c:v>
                </c:pt>
                <c:pt idx="147">
                  <c:v>2.0750000000000002</c:v>
                </c:pt>
                <c:pt idx="148">
                  <c:v>2.3413333333333335</c:v>
                </c:pt>
                <c:pt idx="149">
                  <c:v>2.3236666666666665</c:v>
                </c:pt>
                <c:pt idx="150">
                  <c:v>2.4550000000000001</c:v>
                </c:pt>
                <c:pt idx="151">
                  <c:v>2.2526666666666668</c:v>
                </c:pt>
                <c:pt idx="152">
                  <c:v>2.0406666666666666</c:v>
                </c:pt>
                <c:pt idx="153">
                  <c:v>1.9779999999999998</c:v>
                </c:pt>
                <c:pt idx="154">
                  <c:v>2.0493333333333332</c:v>
                </c:pt>
                <c:pt idx="155">
                  <c:v>2.2513333333333332</c:v>
                </c:pt>
                <c:pt idx="156">
                  <c:v>2.3610000000000002</c:v>
                </c:pt>
                <c:pt idx="157">
                  <c:v>2.331</c:v>
                </c:pt>
                <c:pt idx="158">
                  <c:v>2.202666666666667</c:v>
                </c:pt>
                <c:pt idx="159">
                  <c:v>2.0596666666666668</c:v>
                </c:pt>
                <c:pt idx="160">
                  <c:v>1.915</c:v>
                </c:pt>
                <c:pt idx="161">
                  <c:v>1.8423333333333334</c:v>
                </c:pt>
                <c:pt idx="162">
                  <c:v>1.8803333333333334</c:v>
                </c:pt>
                <c:pt idx="163">
                  <c:v>1.907</c:v>
                </c:pt>
                <c:pt idx="164">
                  <c:v>1.909</c:v>
                </c:pt>
                <c:pt idx="165">
                  <c:v>1.8213333333333335</c:v>
                </c:pt>
                <c:pt idx="166">
                  <c:v>1.752666666666667</c:v>
                </c:pt>
                <c:pt idx="167">
                  <c:v>1.8893333333333338</c:v>
                </c:pt>
                <c:pt idx="168">
                  <c:v>1.9050000000000002</c:v>
                </c:pt>
                <c:pt idx="169">
                  <c:v>1.9686666666666668</c:v>
                </c:pt>
                <c:pt idx="170">
                  <c:v>1.8260000000000003</c:v>
                </c:pt>
                <c:pt idx="171">
                  <c:v>1.7090000000000003</c:v>
                </c:pt>
                <c:pt idx="172">
                  <c:v>1.635</c:v>
                </c:pt>
                <c:pt idx="173">
                  <c:v>1.6260000000000001</c:v>
                </c:pt>
                <c:pt idx="174">
                  <c:v>1.7426666666666668</c:v>
                </c:pt>
                <c:pt idx="175">
                  <c:v>1.6406666666666669</c:v>
                </c:pt>
                <c:pt idx="176">
                  <c:v>1.59</c:v>
                </c:pt>
                <c:pt idx="177">
                  <c:v>1.5883333333333336</c:v>
                </c:pt>
                <c:pt idx="178">
                  <c:v>1.7550000000000001</c:v>
                </c:pt>
                <c:pt idx="179">
                  <c:v>1.8670000000000002</c:v>
                </c:pt>
                <c:pt idx="180">
                  <c:v>1.9533333333333334</c:v>
                </c:pt>
                <c:pt idx="181">
                  <c:v>1.9856666666666669</c:v>
                </c:pt>
                <c:pt idx="182">
                  <c:v>1.8933333333333333</c:v>
                </c:pt>
                <c:pt idx="183">
                  <c:v>1.6736666666666669</c:v>
                </c:pt>
                <c:pt idx="184">
                  <c:v>1.4290000000000003</c:v>
                </c:pt>
                <c:pt idx="185">
                  <c:v>1.3570000000000002</c:v>
                </c:pt>
                <c:pt idx="186">
                  <c:v>1.2493333333333336</c:v>
                </c:pt>
                <c:pt idx="187">
                  <c:v>1.2833333333333337</c:v>
                </c:pt>
                <c:pt idx="188">
                  <c:v>1.238666666666667</c:v>
                </c:pt>
                <c:pt idx="189">
                  <c:v>1.2016666666666669</c:v>
                </c:pt>
                <c:pt idx="190">
                  <c:v>1.156666666666667</c:v>
                </c:pt>
                <c:pt idx="191">
                  <c:v>1.1583333333333334</c:v>
                </c:pt>
                <c:pt idx="192">
                  <c:v>1.1963333333333335</c:v>
                </c:pt>
                <c:pt idx="193">
                  <c:v>1.2970000000000002</c:v>
                </c:pt>
                <c:pt idx="194">
                  <c:v>1.3083333333333333</c:v>
                </c:pt>
                <c:pt idx="195">
                  <c:v>1.3</c:v>
                </c:pt>
                <c:pt idx="196">
                  <c:v>1.2333333333333334</c:v>
                </c:pt>
                <c:pt idx="197">
                  <c:v>1.2706666666666668</c:v>
                </c:pt>
                <c:pt idx="198">
                  <c:v>1.3993333333333335</c:v>
                </c:pt>
                <c:pt idx="199">
                  <c:v>1.4233333333333336</c:v>
                </c:pt>
                <c:pt idx="200">
                  <c:v>1.4483809523809523</c:v>
                </c:pt>
                <c:pt idx="201">
                  <c:v>1.4240476190476192</c:v>
                </c:pt>
                <c:pt idx="202">
                  <c:v>1.4460476190476192</c:v>
                </c:pt>
                <c:pt idx="203">
                  <c:v>1.4413333333333334</c:v>
                </c:pt>
                <c:pt idx="204">
                  <c:v>1.4296666666666666</c:v>
                </c:pt>
                <c:pt idx="205">
                  <c:v>1.409</c:v>
                </c:pt>
                <c:pt idx="206">
                  <c:v>1.4441515151515152</c:v>
                </c:pt>
                <c:pt idx="207">
                  <c:v>1.4318181818181817</c:v>
                </c:pt>
                <c:pt idx="208">
                  <c:v>1.5011515151515151</c:v>
                </c:pt>
                <c:pt idx="209">
                  <c:v>1.6619999999999997</c:v>
                </c:pt>
                <c:pt idx="210">
                  <c:v>1.763333333333333</c:v>
                </c:pt>
                <c:pt idx="211">
                  <c:v>1.7496666666666663</c:v>
                </c:pt>
                <c:pt idx="212">
                  <c:v>1.6576666666666664</c:v>
                </c:pt>
                <c:pt idx="213">
                  <c:v>1.6746666666666663</c:v>
                </c:pt>
              </c:numCache>
            </c:numRef>
          </c:val>
          <c:smooth val="0"/>
        </c:ser>
        <c:dLbls>
          <c:showLegendKey val="0"/>
          <c:showVal val="0"/>
          <c:showCatName val="0"/>
          <c:showSerName val="0"/>
          <c:showPercent val="0"/>
          <c:showBubbleSize val="0"/>
        </c:dLbls>
        <c:marker val="1"/>
        <c:smooth val="0"/>
        <c:axId val="620787968"/>
        <c:axId val="624134016"/>
      </c:lineChart>
      <c:dateAx>
        <c:axId val="620787968"/>
        <c:scaling>
          <c:orientation val="minMax"/>
          <c:min val="37622"/>
        </c:scaling>
        <c:delete val="0"/>
        <c:axPos val="b"/>
        <c:numFmt formatCode="yyyy" sourceLinked="0"/>
        <c:majorTickMark val="out"/>
        <c:minorTickMark val="none"/>
        <c:tickLblPos val="nextTo"/>
        <c:crossAx val="624134016"/>
        <c:crossesAt val="-50"/>
        <c:auto val="1"/>
        <c:lblOffset val="100"/>
        <c:baseTimeUnit val="months"/>
        <c:majorUnit val="12"/>
        <c:majorTimeUnit val="months"/>
      </c:dateAx>
      <c:valAx>
        <c:axId val="62413401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620787968"/>
        <c:crosses val="autoZero"/>
        <c:crossBetween val="between"/>
      </c:valAx>
    </c:plotArea>
    <c:legend>
      <c:legendPos val="r"/>
      <c:layout>
        <c:manualLayout>
          <c:xMode val="edge"/>
          <c:yMode val="edge"/>
          <c:x val="8.0734663935509471E-4"/>
          <c:y val="0.94104725186790561"/>
          <c:w val="0.55563503741898224"/>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423282017779179E-2"/>
          <c:y val="6.7472528745236016E-2"/>
          <c:w val="0.93668248628676254"/>
          <c:h val="0.82311763065959964"/>
        </c:manualLayout>
      </c:layout>
      <c:lineChart>
        <c:grouping val="standard"/>
        <c:varyColors val="0"/>
        <c:ser>
          <c:idx val="0"/>
          <c:order val="0"/>
          <c:tx>
            <c:strRef>
              <c:f>'Stiliseret boligbyrde'!$B$6</c:f>
              <c:strCache>
                <c:ptCount val="1"/>
                <c:pt idx="0">
                  <c:v>Stiliseret boligbyrde</c:v>
                </c:pt>
              </c:strCache>
            </c:strRef>
          </c:tx>
          <c:marker>
            <c:symbol val="none"/>
          </c:marker>
          <c:cat>
            <c:numRef>
              <c:f>'Stiliseret boligbyrde'!$A$7:$A$165</c:f>
              <c:numCache>
                <c:formatCode>m/d/yyyy</c:formatCode>
                <c:ptCount val="159"/>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numCache>
            </c:numRef>
          </c:cat>
          <c:val>
            <c:numRef>
              <c:f>'Stiliseret boligbyrde'!$B$7:$B$165</c:f>
              <c:numCache>
                <c:formatCode>0.00</c:formatCode>
                <c:ptCount val="159"/>
                <c:pt idx="0">
                  <c:v>32.727821400000003</c:v>
                </c:pt>
                <c:pt idx="1">
                  <c:v>31.344763400000001</c:v>
                </c:pt>
                <c:pt idx="2">
                  <c:v>30.586547299999999</c:v>
                </c:pt>
                <c:pt idx="3">
                  <c:v>29.417677999999999</c:v>
                </c:pt>
                <c:pt idx="4">
                  <c:v>30.267278099999999</c:v>
                </c:pt>
                <c:pt idx="5">
                  <c:v>29.2401044</c:v>
                </c:pt>
                <c:pt idx="6">
                  <c:v>28.537444600000001</c:v>
                </c:pt>
                <c:pt idx="7">
                  <c:v>27.530941899999998</c:v>
                </c:pt>
                <c:pt idx="8">
                  <c:v>26.197174499999999</c:v>
                </c:pt>
                <c:pt idx="9">
                  <c:v>26.645942600000001</c:v>
                </c:pt>
                <c:pt idx="10">
                  <c:v>26.948576800000001</c:v>
                </c:pt>
                <c:pt idx="11">
                  <c:v>26.629676799999999</c:v>
                </c:pt>
                <c:pt idx="12">
                  <c:v>25.721017400000001</c:v>
                </c:pt>
                <c:pt idx="13">
                  <c:v>26.334347999999999</c:v>
                </c:pt>
                <c:pt idx="14">
                  <c:v>26.765361800000001</c:v>
                </c:pt>
                <c:pt idx="15">
                  <c:v>27.496175000000001</c:v>
                </c:pt>
                <c:pt idx="16">
                  <c:v>29.240773999999998</c:v>
                </c:pt>
                <c:pt idx="17">
                  <c:v>28.8680731</c:v>
                </c:pt>
                <c:pt idx="18">
                  <c:v>28.791610599999998</c:v>
                </c:pt>
                <c:pt idx="19">
                  <c:v>28.797507</c:v>
                </c:pt>
                <c:pt idx="20">
                  <c:v>29.0280846</c:v>
                </c:pt>
                <c:pt idx="21">
                  <c:v>29.103506500000002</c:v>
                </c:pt>
                <c:pt idx="22">
                  <c:v>29.432533899999999</c:v>
                </c:pt>
                <c:pt idx="23">
                  <c:v>30.370870199999999</c:v>
                </c:pt>
                <c:pt idx="24">
                  <c:v>38.465909600000003</c:v>
                </c:pt>
                <c:pt idx="25">
                  <c:v>38.382637899999999</c:v>
                </c:pt>
                <c:pt idx="26">
                  <c:v>38.714685600000003</c:v>
                </c:pt>
                <c:pt idx="27">
                  <c:v>38.705855200000002</c:v>
                </c:pt>
                <c:pt idx="28">
                  <c:v>37.957017200000003</c:v>
                </c:pt>
                <c:pt idx="29">
                  <c:v>36.633413300000001</c:v>
                </c:pt>
                <c:pt idx="30">
                  <c:v>35.428870699999997</c:v>
                </c:pt>
                <c:pt idx="31">
                  <c:v>34.005574600000003</c:v>
                </c:pt>
                <c:pt idx="32">
                  <c:v>32.214753000000002</c:v>
                </c:pt>
                <c:pt idx="33">
                  <c:v>32.039766</c:v>
                </c:pt>
                <c:pt idx="34">
                  <c:v>31.754004999999999</c:v>
                </c:pt>
                <c:pt idx="35">
                  <c:v>32.476305600000003</c:v>
                </c:pt>
                <c:pt idx="36">
                  <c:v>30.371047600000001</c:v>
                </c:pt>
                <c:pt idx="37">
                  <c:v>30.07836</c:v>
                </c:pt>
                <c:pt idx="38">
                  <c:v>29.749931199999999</c:v>
                </c:pt>
                <c:pt idx="39">
                  <c:v>29.405996500000001</c:v>
                </c:pt>
                <c:pt idx="40">
                  <c:v>28.297404</c:v>
                </c:pt>
                <c:pt idx="41">
                  <c:v>24.693122500000001</c:v>
                </c:pt>
                <c:pt idx="42">
                  <c:v>24.695745299999999</c:v>
                </c:pt>
                <c:pt idx="43">
                  <c:v>24.9293713</c:v>
                </c:pt>
                <c:pt idx="44">
                  <c:v>24.131634300000002</c:v>
                </c:pt>
                <c:pt idx="45">
                  <c:v>24.1740526</c:v>
                </c:pt>
                <c:pt idx="46">
                  <c:v>23.945430399999999</c:v>
                </c:pt>
                <c:pt idx="47">
                  <c:v>22.838671600000001</c:v>
                </c:pt>
                <c:pt idx="48">
                  <c:v>19.135003600000001</c:v>
                </c:pt>
                <c:pt idx="49">
                  <c:v>18.1516132</c:v>
                </c:pt>
                <c:pt idx="50">
                  <c:v>19.438289000000001</c:v>
                </c:pt>
                <c:pt idx="51">
                  <c:v>22.083964300000002</c:v>
                </c:pt>
                <c:pt idx="52">
                  <c:v>19.927478099999998</c:v>
                </c:pt>
                <c:pt idx="53">
                  <c:v>20.554966499999999</c:v>
                </c:pt>
                <c:pt idx="54">
                  <c:v>20.690307199999999</c:v>
                </c:pt>
                <c:pt idx="55">
                  <c:v>20.266270200000001</c:v>
                </c:pt>
                <c:pt idx="56">
                  <c:v>20.826647000000001</c:v>
                </c:pt>
                <c:pt idx="57">
                  <c:v>21.075300800000001</c:v>
                </c:pt>
                <c:pt idx="58">
                  <c:v>21.454485699999999</c:v>
                </c:pt>
                <c:pt idx="59">
                  <c:v>21.2219558</c:v>
                </c:pt>
                <c:pt idx="60">
                  <c:v>21.359849100000002</c:v>
                </c:pt>
                <c:pt idx="61">
                  <c:v>21.510381299999999</c:v>
                </c:pt>
                <c:pt idx="62">
                  <c:v>22.289858899999999</c:v>
                </c:pt>
                <c:pt idx="63">
                  <c:v>22.099959500000001</c:v>
                </c:pt>
                <c:pt idx="64">
                  <c:v>22.8863795</c:v>
                </c:pt>
                <c:pt idx="65">
                  <c:v>22.851338899999998</c:v>
                </c:pt>
                <c:pt idx="66">
                  <c:v>22.798717499999999</c:v>
                </c:pt>
                <c:pt idx="67">
                  <c:v>23.0240221</c:v>
                </c:pt>
                <c:pt idx="68">
                  <c:v>22.5830725</c:v>
                </c:pt>
                <c:pt idx="69">
                  <c:v>23.3444003</c:v>
                </c:pt>
                <c:pt idx="70">
                  <c:v>23.070130200000001</c:v>
                </c:pt>
                <c:pt idx="71">
                  <c:v>24.0848358</c:v>
                </c:pt>
                <c:pt idx="72">
                  <c:v>26.3329995</c:v>
                </c:pt>
                <c:pt idx="73">
                  <c:v>26.758881500000001</c:v>
                </c:pt>
                <c:pt idx="74">
                  <c:v>26.215547399999998</c:v>
                </c:pt>
                <c:pt idx="75">
                  <c:v>27.6833192</c:v>
                </c:pt>
                <c:pt idx="76">
                  <c:v>30.444784899999998</c:v>
                </c:pt>
                <c:pt idx="77">
                  <c:v>30.732198700000001</c:v>
                </c:pt>
                <c:pt idx="78">
                  <c:v>31.285170099999998</c:v>
                </c:pt>
                <c:pt idx="79">
                  <c:v>31.494759500000001</c:v>
                </c:pt>
                <c:pt idx="80">
                  <c:v>31.979112499999999</c:v>
                </c:pt>
                <c:pt idx="81">
                  <c:v>31.099388900000001</c:v>
                </c:pt>
                <c:pt idx="82">
                  <c:v>30.792475</c:v>
                </c:pt>
                <c:pt idx="83">
                  <c:v>29.920931199999998</c:v>
                </c:pt>
                <c:pt idx="84">
                  <c:v>30.6277045</c:v>
                </c:pt>
                <c:pt idx="85">
                  <c:v>30.3197735</c:v>
                </c:pt>
                <c:pt idx="86">
                  <c:v>29.594516299999999</c:v>
                </c:pt>
                <c:pt idx="87">
                  <c:v>28.675714599999999</c:v>
                </c:pt>
                <c:pt idx="88">
                  <c:v>27.544855299999998</c:v>
                </c:pt>
                <c:pt idx="89">
                  <c:v>27.736204499999999</c:v>
                </c:pt>
                <c:pt idx="90">
                  <c:v>28.324966100000001</c:v>
                </c:pt>
                <c:pt idx="91">
                  <c:v>28.628897599999998</c:v>
                </c:pt>
                <c:pt idx="92">
                  <c:v>28.810203300000001</c:v>
                </c:pt>
                <c:pt idx="93">
                  <c:v>29.3479587</c:v>
                </c:pt>
                <c:pt idx="94">
                  <c:v>28.295782599999999</c:v>
                </c:pt>
                <c:pt idx="95">
                  <c:v>29.319775100000001</c:v>
                </c:pt>
                <c:pt idx="96">
                  <c:v>28.374705299999999</c:v>
                </c:pt>
                <c:pt idx="97">
                  <c:v>29.983450999999999</c:v>
                </c:pt>
                <c:pt idx="98">
                  <c:v>30.978941899999999</c:v>
                </c:pt>
                <c:pt idx="99">
                  <c:v>32.543722699999996</c:v>
                </c:pt>
                <c:pt idx="100">
                  <c:v>34.178395299999998</c:v>
                </c:pt>
                <c:pt idx="101">
                  <c:v>34.8411331</c:v>
                </c:pt>
                <c:pt idx="102">
                  <c:v>37.625946599999999</c:v>
                </c:pt>
                <c:pt idx="103">
                  <c:v>37.8647165</c:v>
                </c:pt>
                <c:pt idx="104">
                  <c:v>39.259693300000002</c:v>
                </c:pt>
                <c:pt idx="105">
                  <c:v>38.174194999999997</c:v>
                </c:pt>
                <c:pt idx="106">
                  <c:v>38.919152799999999</c:v>
                </c:pt>
                <c:pt idx="107">
                  <c:v>36.931627800000001</c:v>
                </c:pt>
                <c:pt idx="108">
                  <c:v>36.802616299999997</c:v>
                </c:pt>
                <c:pt idx="109">
                  <c:v>37.469701499999999</c:v>
                </c:pt>
                <c:pt idx="110">
                  <c:v>38.768822200000002</c:v>
                </c:pt>
                <c:pt idx="111">
                  <c:v>38.650111299999999</c:v>
                </c:pt>
                <c:pt idx="112">
                  <c:v>33.370776599999999</c:v>
                </c:pt>
                <c:pt idx="113">
                  <c:v>33.801364300000003</c:v>
                </c:pt>
                <c:pt idx="114">
                  <c:v>32.5450947</c:v>
                </c:pt>
                <c:pt idx="115">
                  <c:v>30.418414899999998</c:v>
                </c:pt>
                <c:pt idx="116">
                  <c:v>31.744408799999999</c:v>
                </c:pt>
                <c:pt idx="117">
                  <c:v>31.2588799</c:v>
                </c:pt>
                <c:pt idx="118">
                  <c:v>28.570998700000001</c:v>
                </c:pt>
                <c:pt idx="119">
                  <c:v>28.553213899999999</c:v>
                </c:pt>
                <c:pt idx="120">
                  <c:v>29.397524199999999</c:v>
                </c:pt>
                <c:pt idx="121">
                  <c:v>28.973950599999998</c:v>
                </c:pt>
                <c:pt idx="122">
                  <c:v>28.020415400000001</c:v>
                </c:pt>
                <c:pt idx="123">
                  <c:v>27.694408899999999</c:v>
                </c:pt>
                <c:pt idx="124">
                  <c:v>26.2396897</c:v>
                </c:pt>
                <c:pt idx="125">
                  <c:v>26.295880100000002</c:v>
                </c:pt>
                <c:pt idx="126">
                  <c:v>25.467120300000001</c:v>
                </c:pt>
                <c:pt idx="127">
                  <c:v>25.9119125</c:v>
                </c:pt>
                <c:pt idx="128">
                  <c:v>26.127336700000001</c:v>
                </c:pt>
                <c:pt idx="129">
                  <c:v>25.172542100000001</c:v>
                </c:pt>
                <c:pt idx="130">
                  <c:v>25.345740200000002</c:v>
                </c:pt>
                <c:pt idx="131">
                  <c:v>24.292956799999999</c:v>
                </c:pt>
                <c:pt idx="132">
                  <c:v>25.0321268</c:v>
                </c:pt>
                <c:pt idx="133">
                  <c:v>24.892911399999999</c:v>
                </c:pt>
                <c:pt idx="134">
                  <c:v>24.405056600000002</c:v>
                </c:pt>
                <c:pt idx="135">
                  <c:v>23.598050300000001</c:v>
                </c:pt>
                <c:pt idx="136">
                  <c:v>24.051246800000001</c:v>
                </c:pt>
                <c:pt idx="137">
                  <c:v>24.746636299999999</c:v>
                </c:pt>
                <c:pt idx="138">
                  <c:v>25.8569821</c:v>
                </c:pt>
                <c:pt idx="139">
                  <c:v>25.991370199999999</c:v>
                </c:pt>
                <c:pt idx="140">
                  <c:v>25.644580699999999</c:v>
                </c:pt>
                <c:pt idx="141">
                  <c:v>25.2071969</c:v>
                </c:pt>
                <c:pt idx="142">
                  <c:v>24.726087199999998</c:v>
                </c:pt>
                <c:pt idx="143">
                  <c:v>24.281783000000001</c:v>
                </c:pt>
                <c:pt idx="144">
                  <c:v>24.8065873</c:v>
                </c:pt>
                <c:pt idx="145">
                  <c:v>24.974215900000001</c:v>
                </c:pt>
                <c:pt idx="146">
                  <c:v>24.648562399999999</c:v>
                </c:pt>
                <c:pt idx="147">
                  <c:v>24.546988800000001</c:v>
                </c:pt>
                <c:pt idx="148">
                  <c:v>25.152152999999998</c:v>
                </c:pt>
                <c:pt idx="149">
                  <c:v>24.849301799999999</c:v>
                </c:pt>
                <c:pt idx="150">
                  <c:v>24.778613700000001</c:v>
                </c:pt>
                <c:pt idx="151">
                  <c:v>24.7902342</c:v>
                </c:pt>
                <c:pt idx="152">
                  <c:v>24.542586</c:v>
                </c:pt>
                <c:pt idx="153">
                  <c:v>24.235785</c:v>
                </c:pt>
                <c:pt idx="154">
                  <c:v>23.9402133</c:v>
                </c:pt>
                <c:pt idx="155">
                  <c:v>23.937512999999999</c:v>
                </c:pt>
                <c:pt idx="156">
                  <c:v>23.788439799999999</c:v>
                </c:pt>
                <c:pt idx="157">
                  <c:v>23.9574076</c:v>
                </c:pt>
                <c:pt idx="158">
                  <c:v>23.6431997</c:v>
                </c:pt>
              </c:numCache>
            </c:numRef>
          </c:val>
          <c:smooth val="0"/>
        </c:ser>
        <c:dLbls>
          <c:showLegendKey val="0"/>
          <c:showVal val="0"/>
          <c:showCatName val="0"/>
          <c:showSerName val="0"/>
          <c:showPercent val="0"/>
          <c:showBubbleSize val="0"/>
        </c:dLbls>
        <c:marker val="1"/>
        <c:smooth val="0"/>
        <c:axId val="647728512"/>
        <c:axId val="713860224"/>
      </c:lineChart>
      <c:dateAx>
        <c:axId val="647728512"/>
        <c:scaling>
          <c:orientation val="minMax"/>
          <c:min val="29587"/>
        </c:scaling>
        <c:delete val="0"/>
        <c:axPos val="b"/>
        <c:numFmt formatCode="yyyy" sourceLinked="0"/>
        <c:majorTickMark val="out"/>
        <c:minorTickMark val="out"/>
        <c:tickLblPos val="nextTo"/>
        <c:crossAx val="713860224"/>
        <c:crossesAt val="-50"/>
        <c:auto val="1"/>
        <c:lblOffset val="100"/>
        <c:baseTimeUnit val="months"/>
        <c:majorUnit val="36"/>
        <c:majorTimeUnit val="months"/>
        <c:minorUnit val="12"/>
        <c:minorTimeUnit val="months"/>
      </c:dateAx>
      <c:valAx>
        <c:axId val="713860224"/>
        <c:scaling>
          <c:orientation val="minMax"/>
          <c:max val="45"/>
        </c:scaling>
        <c:delete val="0"/>
        <c:axPos val="l"/>
        <c:majorGridlines>
          <c:spPr>
            <a:ln>
              <a:solidFill>
                <a:schemeClr val="accent6"/>
              </a:solidFill>
            </a:ln>
          </c:spPr>
        </c:majorGridlines>
        <c:numFmt formatCode="0" sourceLinked="0"/>
        <c:majorTickMark val="out"/>
        <c:minorTickMark val="none"/>
        <c:tickLblPos val="nextTo"/>
        <c:spPr>
          <a:ln>
            <a:noFill/>
          </a:ln>
        </c:spPr>
        <c:crossAx val="647728512"/>
        <c:crosses val="autoZero"/>
        <c:crossBetween val="between"/>
      </c:valAx>
    </c:plotArea>
    <c:legend>
      <c:legendPos val="r"/>
      <c:layout>
        <c:manualLayout>
          <c:xMode val="edge"/>
          <c:yMode val="edge"/>
          <c:x val="8.0734663935509471E-4"/>
          <c:y val="0.94104725186790561"/>
          <c:w val="0.21506787355162879"/>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58412837853842E-2"/>
          <c:y val="6.5371210691980028E-2"/>
          <c:w val="0.92164676164178916"/>
          <c:h val="0.82521887246041348"/>
        </c:manualLayout>
      </c:layout>
      <c:lineChart>
        <c:grouping val="standard"/>
        <c:varyColors val="0"/>
        <c:ser>
          <c:idx val="0"/>
          <c:order val="0"/>
          <c:tx>
            <c:v>Udlån/BNP</c:v>
          </c:tx>
          <c:marker>
            <c:symbol val="none"/>
          </c:marker>
          <c:cat>
            <c:numRef>
              <c:f>Kreditvækst!$A$7:$A$492</c:f>
              <c:numCache>
                <c:formatCode>m/d/yyyy</c:formatCode>
                <c:ptCount val="168"/>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formatCode="m/d/yyyy">
                  <c:v>43830</c:v>
                </c:pt>
                <c:pt idx="164">
                  <c:v>43921</c:v>
                </c:pt>
                <c:pt idx="165">
                  <c:v>44012</c:v>
                </c:pt>
                <c:pt idx="166">
                  <c:v>44104</c:v>
                </c:pt>
                <c:pt idx="167">
                  <c:v>44135</c:v>
                </c:pt>
              </c:numCache>
            </c:numRef>
          </c:cat>
          <c:val>
            <c:numRef>
              <c:f>Kreditvækst!$E$7:$E$492</c:f>
              <c:numCache>
                <c:formatCode>0.00</c:formatCode>
                <c:ptCount val="168"/>
                <c:pt idx="4">
                  <c:v>-1.0041241695730063</c:v>
                </c:pt>
                <c:pt idx="5">
                  <c:v>-1.4723634878595737</c:v>
                </c:pt>
                <c:pt idx="6">
                  <c:v>-1.5524334606114909</c:v>
                </c:pt>
                <c:pt idx="7">
                  <c:v>-0.49351931444829855</c:v>
                </c:pt>
                <c:pt idx="8">
                  <c:v>1.0822541641222427</c:v>
                </c:pt>
                <c:pt idx="9">
                  <c:v>2.7379395801635287</c:v>
                </c:pt>
                <c:pt idx="10">
                  <c:v>1.2539291581389556</c:v>
                </c:pt>
                <c:pt idx="11">
                  <c:v>-0.51653065109498186</c:v>
                </c:pt>
                <c:pt idx="12">
                  <c:v>-2.472122893495321</c:v>
                </c:pt>
                <c:pt idx="13">
                  <c:v>-4.5281698146456222</c:v>
                </c:pt>
                <c:pt idx="14">
                  <c:v>-5.3488445459189737</c:v>
                </c:pt>
                <c:pt idx="15">
                  <c:v>-6.2318877584163985</c:v>
                </c:pt>
                <c:pt idx="16">
                  <c:v>-5.9458691452414776</c:v>
                </c:pt>
                <c:pt idx="17">
                  <c:v>-4.1455466372649514</c:v>
                </c:pt>
                <c:pt idx="18">
                  <c:v>-1.9212646008976653</c:v>
                </c:pt>
                <c:pt idx="19">
                  <c:v>1.1204563094808773</c:v>
                </c:pt>
                <c:pt idx="20">
                  <c:v>3.0861233729064574</c:v>
                </c:pt>
                <c:pt idx="21">
                  <c:v>4.4831955633080067</c:v>
                </c:pt>
                <c:pt idx="22">
                  <c:v>4.5063268857989947</c:v>
                </c:pt>
                <c:pt idx="23">
                  <c:v>5.373356836629184</c:v>
                </c:pt>
                <c:pt idx="24">
                  <c:v>5.7880295118358127</c:v>
                </c:pt>
                <c:pt idx="25">
                  <c:v>5.9976762324089217</c:v>
                </c:pt>
                <c:pt idx="26">
                  <c:v>6.3482093904886128</c:v>
                </c:pt>
                <c:pt idx="27">
                  <c:v>11.989459196410014</c:v>
                </c:pt>
                <c:pt idx="28">
                  <c:v>12.312646799417038</c:v>
                </c:pt>
                <c:pt idx="29">
                  <c:v>13.213711250708094</c:v>
                </c:pt>
                <c:pt idx="30">
                  <c:v>13.877467436518298</c:v>
                </c:pt>
                <c:pt idx="31">
                  <c:v>10.433671414362822</c:v>
                </c:pt>
                <c:pt idx="32">
                  <c:v>8.8800044205607165</c:v>
                </c:pt>
                <c:pt idx="33">
                  <c:v>7.6136549413554411</c:v>
                </c:pt>
                <c:pt idx="34">
                  <c:v>7.4751240780266182</c:v>
                </c:pt>
                <c:pt idx="35">
                  <c:v>7.1409351903657159</c:v>
                </c:pt>
                <c:pt idx="36">
                  <c:v>5.988606044433098</c:v>
                </c:pt>
                <c:pt idx="37">
                  <c:v>5.0876487523948466</c:v>
                </c:pt>
                <c:pt idx="38">
                  <c:v>4.8616213273514619</c:v>
                </c:pt>
                <c:pt idx="39">
                  <c:v>4.4313650822179751</c:v>
                </c:pt>
                <c:pt idx="40">
                  <c:v>4.1118403761885913</c:v>
                </c:pt>
                <c:pt idx="41">
                  <c:v>3.3405611992210149</c:v>
                </c:pt>
                <c:pt idx="42">
                  <c:v>2.0596334554097817</c:v>
                </c:pt>
                <c:pt idx="43">
                  <c:v>1.3298834730435471</c:v>
                </c:pt>
                <c:pt idx="44">
                  <c:v>2.4291173934441135</c:v>
                </c:pt>
                <c:pt idx="45">
                  <c:v>1.074900255620781</c:v>
                </c:pt>
                <c:pt idx="46">
                  <c:v>1.1190276318939318</c:v>
                </c:pt>
                <c:pt idx="47">
                  <c:v>-0.67039820398355765</c:v>
                </c:pt>
                <c:pt idx="48">
                  <c:v>0.51125095817623478</c:v>
                </c:pt>
                <c:pt idx="49">
                  <c:v>1.897527980908853</c:v>
                </c:pt>
                <c:pt idx="50">
                  <c:v>7.3176553031539804E-2</c:v>
                </c:pt>
                <c:pt idx="51">
                  <c:v>0.12685720124743227</c:v>
                </c:pt>
                <c:pt idx="52">
                  <c:v>-2.4469468292730334</c:v>
                </c:pt>
                <c:pt idx="53">
                  <c:v>-4.1302183150028977</c:v>
                </c:pt>
                <c:pt idx="54">
                  <c:v>-4.2559254973862597</c:v>
                </c:pt>
                <c:pt idx="55">
                  <c:v>-7.2549520023686087</c:v>
                </c:pt>
                <c:pt idx="56">
                  <c:v>-7.3788577018133239</c:v>
                </c:pt>
                <c:pt idx="57">
                  <c:v>-6.8459943173744158</c:v>
                </c:pt>
                <c:pt idx="58">
                  <c:v>-5.272229740125411</c:v>
                </c:pt>
                <c:pt idx="59">
                  <c:v>-3.7450454346634854</c:v>
                </c:pt>
                <c:pt idx="60">
                  <c:v>-2.2973365414995617</c:v>
                </c:pt>
                <c:pt idx="61">
                  <c:v>-4.1085047507415489</c:v>
                </c:pt>
                <c:pt idx="62">
                  <c:v>-6.372310835205508</c:v>
                </c:pt>
                <c:pt idx="63">
                  <c:v>-7.6205330539255272</c:v>
                </c:pt>
                <c:pt idx="64">
                  <c:v>-8.7184869528463373</c:v>
                </c:pt>
                <c:pt idx="65">
                  <c:v>-6.7138721557389314</c:v>
                </c:pt>
                <c:pt idx="66">
                  <c:v>-4.3915591062671506</c:v>
                </c:pt>
                <c:pt idx="67">
                  <c:v>-1.0438180433075983</c:v>
                </c:pt>
                <c:pt idx="68">
                  <c:v>1.3671248490069399</c:v>
                </c:pt>
                <c:pt idx="69">
                  <c:v>1.0331493666613234</c:v>
                </c:pt>
                <c:pt idx="70">
                  <c:v>1.2856769522180844</c:v>
                </c:pt>
                <c:pt idx="71">
                  <c:v>-0.42051531436505529</c:v>
                </c:pt>
                <c:pt idx="72">
                  <c:v>-0.86832772160766458</c:v>
                </c:pt>
                <c:pt idx="73">
                  <c:v>5.4012315886531326E-2</c:v>
                </c:pt>
                <c:pt idx="74">
                  <c:v>1.3075914471937899</c:v>
                </c:pt>
                <c:pt idx="75">
                  <c:v>2.139052031580313</c:v>
                </c:pt>
                <c:pt idx="76">
                  <c:v>2.9214599672841457</c:v>
                </c:pt>
                <c:pt idx="77">
                  <c:v>5.0809318246209711</c:v>
                </c:pt>
                <c:pt idx="78">
                  <c:v>5.4747127507563054</c:v>
                </c:pt>
                <c:pt idx="79">
                  <c:v>5.8433500215945511</c:v>
                </c:pt>
                <c:pt idx="80">
                  <c:v>6.9936234537769426</c:v>
                </c:pt>
                <c:pt idx="81">
                  <c:v>5.342326400564601</c:v>
                </c:pt>
                <c:pt idx="82">
                  <c:v>3.2243194086472471</c:v>
                </c:pt>
                <c:pt idx="83">
                  <c:v>3.6754776619377649</c:v>
                </c:pt>
                <c:pt idx="84">
                  <c:v>5.0340396144637589</c:v>
                </c:pt>
                <c:pt idx="85">
                  <c:v>2.6447670555802549</c:v>
                </c:pt>
                <c:pt idx="86">
                  <c:v>6.5610721839561847</c:v>
                </c:pt>
                <c:pt idx="87">
                  <c:v>4.7024738998580951</c:v>
                </c:pt>
                <c:pt idx="88">
                  <c:v>1.5128790360373179</c:v>
                </c:pt>
                <c:pt idx="89">
                  <c:v>4.5611280420654543</c:v>
                </c:pt>
                <c:pt idx="90">
                  <c:v>3.0046763692025857</c:v>
                </c:pt>
                <c:pt idx="91">
                  <c:v>6.6202932426746353</c:v>
                </c:pt>
                <c:pt idx="92">
                  <c:v>5.4930280661098951</c:v>
                </c:pt>
                <c:pt idx="93">
                  <c:v>3.4793414995865968</c:v>
                </c:pt>
                <c:pt idx="94">
                  <c:v>3.3516064788800204</c:v>
                </c:pt>
                <c:pt idx="95">
                  <c:v>5.5066409862192245E-2</c:v>
                </c:pt>
                <c:pt idx="96">
                  <c:v>3.1542730784558159</c:v>
                </c:pt>
                <c:pt idx="97">
                  <c:v>5.1004905925228217</c:v>
                </c:pt>
                <c:pt idx="98">
                  <c:v>4.8748614402111201</c:v>
                </c:pt>
                <c:pt idx="99">
                  <c:v>4.8113639200398683</c:v>
                </c:pt>
                <c:pt idx="100">
                  <c:v>5.3141628806312902</c:v>
                </c:pt>
                <c:pt idx="101">
                  <c:v>4.4497170447788115</c:v>
                </c:pt>
                <c:pt idx="102">
                  <c:v>4.4511655252296833</c:v>
                </c:pt>
                <c:pt idx="103">
                  <c:v>6.6186611976364995</c:v>
                </c:pt>
                <c:pt idx="104">
                  <c:v>6.8911025021143324</c:v>
                </c:pt>
                <c:pt idx="105">
                  <c:v>8.3982064002939829</c:v>
                </c:pt>
                <c:pt idx="106">
                  <c:v>8.8319780953826754</c:v>
                </c:pt>
                <c:pt idx="107">
                  <c:v>10.72166540557291</c:v>
                </c:pt>
                <c:pt idx="108">
                  <c:v>10.182393779528853</c:v>
                </c:pt>
                <c:pt idx="109">
                  <c:v>11.124585402162568</c:v>
                </c:pt>
                <c:pt idx="110">
                  <c:v>11.896219457967106</c:v>
                </c:pt>
                <c:pt idx="111">
                  <c:v>11.299756803972837</c:v>
                </c:pt>
                <c:pt idx="112">
                  <c:v>9.0882690112113593</c:v>
                </c:pt>
                <c:pt idx="113">
                  <c:v>7.1344839931759108</c:v>
                </c:pt>
                <c:pt idx="114">
                  <c:v>6.3020174087324854</c:v>
                </c:pt>
                <c:pt idx="115">
                  <c:v>5.897088411357565</c:v>
                </c:pt>
                <c:pt idx="116">
                  <c:v>6.194917860846183</c:v>
                </c:pt>
                <c:pt idx="117">
                  <c:v>5.6218733881672645</c:v>
                </c:pt>
                <c:pt idx="118">
                  <c:v>4.3673630208951986</c:v>
                </c:pt>
                <c:pt idx="119">
                  <c:v>2.8455653195115005</c:v>
                </c:pt>
                <c:pt idx="120">
                  <c:v>3.7723606051497161</c:v>
                </c:pt>
                <c:pt idx="121">
                  <c:v>4.7650229751637907</c:v>
                </c:pt>
                <c:pt idx="122">
                  <c:v>7.3176186640439234</c:v>
                </c:pt>
                <c:pt idx="123">
                  <c:v>8.3753080264492361</c:v>
                </c:pt>
                <c:pt idx="124">
                  <c:v>6.5646379260820398</c:v>
                </c:pt>
                <c:pt idx="125">
                  <c:v>3.4210241863876556</c:v>
                </c:pt>
                <c:pt idx="126">
                  <c:v>-1.1524238784749286</c:v>
                </c:pt>
                <c:pt idx="127">
                  <c:v>-4.5832337736473434</c:v>
                </c:pt>
                <c:pt idx="128">
                  <c:v>-5.337538488113502</c:v>
                </c:pt>
                <c:pt idx="129">
                  <c:v>-3.7693351223249683</c:v>
                </c:pt>
                <c:pt idx="130">
                  <c:v>0.3724830396135248</c:v>
                </c:pt>
                <c:pt idx="131">
                  <c:v>3.0557511887120858</c:v>
                </c:pt>
                <c:pt idx="132">
                  <c:v>4.3186845443698552</c:v>
                </c:pt>
                <c:pt idx="133">
                  <c:v>4.1748995524834243</c:v>
                </c:pt>
                <c:pt idx="134">
                  <c:v>0.46104894876106695</c:v>
                </c:pt>
                <c:pt idx="135">
                  <c:v>0.53822765388509275</c:v>
                </c:pt>
                <c:pt idx="136">
                  <c:v>-0.94191859413583767</c:v>
                </c:pt>
                <c:pt idx="137">
                  <c:v>-1.8364620405359244</c:v>
                </c:pt>
                <c:pt idx="138">
                  <c:v>-1.0481769629771542</c:v>
                </c:pt>
                <c:pt idx="139">
                  <c:v>-4.3481954198179569</c:v>
                </c:pt>
                <c:pt idx="140">
                  <c:v>-3.9592506544811612</c:v>
                </c:pt>
                <c:pt idx="141">
                  <c:v>-3.8997084266854554</c:v>
                </c:pt>
                <c:pt idx="142">
                  <c:v>-1.5377707698493892</c:v>
                </c:pt>
                <c:pt idx="143">
                  <c:v>0.43613543648755027</c:v>
                </c:pt>
                <c:pt idx="144">
                  <c:v>0.71536526888684726</c:v>
                </c:pt>
                <c:pt idx="145">
                  <c:v>0.30301401394665639</c:v>
                </c:pt>
                <c:pt idx="146">
                  <c:v>-0.69833398494796306</c:v>
                </c:pt>
                <c:pt idx="147">
                  <c:v>-0.70971492274551906</c:v>
                </c:pt>
                <c:pt idx="148">
                  <c:v>-0.87440198980965889</c:v>
                </c:pt>
                <c:pt idx="149">
                  <c:v>0.53569604377832203</c:v>
                </c:pt>
                <c:pt idx="150">
                  <c:v>0.33867096525426188</c:v>
                </c:pt>
                <c:pt idx="151">
                  <c:v>-0.99584725299650678</c:v>
                </c:pt>
                <c:pt idx="152">
                  <c:v>-2.1430770116336872</c:v>
                </c:pt>
                <c:pt idx="153">
                  <c:v>-3.0815536860992476</c:v>
                </c:pt>
                <c:pt idx="154">
                  <c:v>-4.0943956750077781</c:v>
                </c:pt>
                <c:pt idx="155">
                  <c:v>-2.7295618164768332</c:v>
                </c:pt>
                <c:pt idx="156">
                  <c:v>-1.7362844677805578</c:v>
                </c:pt>
                <c:pt idx="157">
                  <c:v>-0.57227392852617909</c:v>
                </c:pt>
                <c:pt idx="158">
                  <c:v>-0.39977942314729509</c:v>
                </c:pt>
                <c:pt idx="159">
                  <c:v>-8.6470644426717147E-2</c:v>
                </c:pt>
                <c:pt idx="160">
                  <c:v>0.68683943691223437</c:v>
                </c:pt>
                <c:pt idx="161">
                  <c:v>1.3236029648132197</c:v>
                </c:pt>
                <c:pt idx="162">
                  <c:v>2.2341397684707109</c:v>
                </c:pt>
                <c:pt idx="163">
                  <c:v>2.6869091532709222</c:v>
                </c:pt>
                <c:pt idx="164">
                  <c:v>1.1219261982881257</c:v>
                </c:pt>
                <c:pt idx="165">
                  <c:v>1.5535737906722025</c:v>
                </c:pt>
              </c:numCache>
            </c:numRef>
          </c:val>
          <c:smooth val="0"/>
        </c:ser>
        <c:ser>
          <c:idx val="1"/>
          <c:order val="1"/>
          <c:tx>
            <c:v>Kreditinstitutters udlån til erhverv</c:v>
          </c:tx>
          <c:marker>
            <c:symbol val="none"/>
          </c:marker>
          <c:cat>
            <c:numRef>
              <c:f>Kreditvækst!$A$7:$A$492</c:f>
              <c:numCache>
                <c:formatCode>m/d/yyyy</c:formatCode>
                <c:ptCount val="168"/>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formatCode="m/d/yyyy">
                  <c:v>43830</c:v>
                </c:pt>
                <c:pt idx="164">
                  <c:v>43921</c:v>
                </c:pt>
                <c:pt idx="165">
                  <c:v>44012</c:v>
                </c:pt>
                <c:pt idx="166">
                  <c:v>44104</c:v>
                </c:pt>
                <c:pt idx="167">
                  <c:v>44135</c:v>
                </c:pt>
              </c:numCache>
            </c:numRef>
          </c:cat>
          <c:val>
            <c:numRef>
              <c:f>Kreditvækst!$F$7:$F$492</c:f>
              <c:numCache>
                <c:formatCode>0.00</c:formatCode>
                <c:ptCount val="168"/>
                <c:pt idx="12">
                  <c:v>10.110982098534539</c:v>
                </c:pt>
                <c:pt idx="13">
                  <c:v>8.9422454716548305</c:v>
                </c:pt>
                <c:pt idx="14">
                  <c:v>8.8693195999870689</c:v>
                </c:pt>
                <c:pt idx="15">
                  <c:v>8.1618139768957256</c:v>
                </c:pt>
                <c:pt idx="16">
                  <c:v>8.0551197063614808</c:v>
                </c:pt>
                <c:pt idx="17">
                  <c:v>8.8633579544880483</c:v>
                </c:pt>
                <c:pt idx="18">
                  <c:v>9.5212355024768094</c:v>
                </c:pt>
                <c:pt idx="19">
                  <c:v>13.062246264354327</c:v>
                </c:pt>
                <c:pt idx="20">
                  <c:v>13.110601993165716</c:v>
                </c:pt>
                <c:pt idx="21">
                  <c:v>15.186392336608412</c:v>
                </c:pt>
                <c:pt idx="22">
                  <c:v>16.143545530069446</c:v>
                </c:pt>
                <c:pt idx="23">
                  <c:v>19.128340674597922</c:v>
                </c:pt>
                <c:pt idx="24">
                  <c:v>19.484053284859627</c:v>
                </c:pt>
                <c:pt idx="25">
                  <c:v>17.820149460734669</c:v>
                </c:pt>
                <c:pt idx="26">
                  <c:v>17.752342914364029</c:v>
                </c:pt>
                <c:pt idx="27">
                  <c:v>25.653082646704274</c:v>
                </c:pt>
                <c:pt idx="28">
                  <c:v>28.172218566552544</c:v>
                </c:pt>
                <c:pt idx="29">
                  <c:v>32.15449881463266</c:v>
                </c:pt>
                <c:pt idx="30">
                  <c:v>28.011776797770828</c:v>
                </c:pt>
                <c:pt idx="31">
                  <c:v>21.214784966433985</c:v>
                </c:pt>
                <c:pt idx="32">
                  <c:v>15.77593572704783</c:v>
                </c:pt>
                <c:pt idx="33">
                  <c:v>13.708738496139606</c:v>
                </c:pt>
                <c:pt idx="34">
                  <c:v>15.946085851848579</c:v>
                </c:pt>
                <c:pt idx="35">
                  <c:v>17.449943245944667</c:v>
                </c:pt>
                <c:pt idx="36">
                  <c:v>17.949926382690062</c:v>
                </c:pt>
                <c:pt idx="37">
                  <c:v>15.943168218480942</c:v>
                </c:pt>
                <c:pt idx="38">
                  <c:v>16.81243888417572</c:v>
                </c:pt>
                <c:pt idx="39">
                  <c:v>16.210156256648787</c:v>
                </c:pt>
                <c:pt idx="40">
                  <c:v>16.026243487342718</c:v>
                </c:pt>
                <c:pt idx="41">
                  <c:v>14.941501502325538</c:v>
                </c:pt>
                <c:pt idx="42">
                  <c:v>13.767573874345995</c:v>
                </c:pt>
                <c:pt idx="43">
                  <c:v>11.459178672827864</c:v>
                </c:pt>
                <c:pt idx="44">
                  <c:v>11.736494928060392</c:v>
                </c:pt>
                <c:pt idx="45">
                  <c:v>9.1846708086467324</c:v>
                </c:pt>
                <c:pt idx="46">
                  <c:v>10.274238677978143</c:v>
                </c:pt>
                <c:pt idx="47">
                  <c:v>5.2435006211799084</c:v>
                </c:pt>
                <c:pt idx="48">
                  <c:v>11.189244319021331</c:v>
                </c:pt>
                <c:pt idx="49">
                  <c:v>13.08168145730404</c:v>
                </c:pt>
                <c:pt idx="50">
                  <c:v>8.7711162759727337</c:v>
                </c:pt>
                <c:pt idx="51">
                  <c:v>9.1834359410362119</c:v>
                </c:pt>
                <c:pt idx="52">
                  <c:v>2.0338712802470793</c:v>
                </c:pt>
                <c:pt idx="53">
                  <c:v>-1.2863578598815262</c:v>
                </c:pt>
                <c:pt idx="54">
                  <c:v>-2.5495121679449007</c:v>
                </c:pt>
                <c:pt idx="55">
                  <c:v>-6.9339149362666603</c:v>
                </c:pt>
                <c:pt idx="56">
                  <c:v>-7.7492260217988935</c:v>
                </c:pt>
                <c:pt idx="57">
                  <c:v>-7.2543309744769751</c:v>
                </c:pt>
                <c:pt idx="58">
                  <c:v>-6.6669547060322802</c:v>
                </c:pt>
                <c:pt idx="59">
                  <c:v>-8.2989158956375153</c:v>
                </c:pt>
                <c:pt idx="60">
                  <c:v>-6.5398777258809933</c:v>
                </c:pt>
                <c:pt idx="61">
                  <c:v>-7.1633406454266186</c:v>
                </c:pt>
                <c:pt idx="62">
                  <c:v>-8.1745740507390359</c:v>
                </c:pt>
                <c:pt idx="63">
                  <c:v>-4.9705482639963776</c:v>
                </c:pt>
                <c:pt idx="64">
                  <c:v>-5.3740196037076249</c:v>
                </c:pt>
                <c:pt idx="65">
                  <c:v>-4.2697672262117408</c:v>
                </c:pt>
                <c:pt idx="66">
                  <c:v>-0.8892434828577378</c:v>
                </c:pt>
                <c:pt idx="67">
                  <c:v>1.5024099087467269</c:v>
                </c:pt>
                <c:pt idx="68">
                  <c:v>3.3292248986558581</c:v>
                </c:pt>
                <c:pt idx="69">
                  <c:v>2.9661365643833815</c:v>
                </c:pt>
                <c:pt idx="70">
                  <c:v>3.4757012831745815</c:v>
                </c:pt>
                <c:pt idx="71">
                  <c:v>1.6576452950629594</c:v>
                </c:pt>
                <c:pt idx="72">
                  <c:v>2.0758715981005649</c:v>
                </c:pt>
                <c:pt idx="73">
                  <c:v>3.7720190654329633</c:v>
                </c:pt>
                <c:pt idx="74">
                  <c:v>4.1758385721559099</c:v>
                </c:pt>
                <c:pt idx="75">
                  <c:v>5.5388869883740588</c:v>
                </c:pt>
                <c:pt idx="76">
                  <c:v>5.8681267321566866</c:v>
                </c:pt>
                <c:pt idx="77">
                  <c:v>6.8065018048590664</c:v>
                </c:pt>
                <c:pt idx="78">
                  <c:v>7.7403543114739737</c:v>
                </c:pt>
                <c:pt idx="79">
                  <c:v>8.4568312282780269</c:v>
                </c:pt>
                <c:pt idx="80">
                  <c:v>8.1595761641526821</c:v>
                </c:pt>
                <c:pt idx="81">
                  <c:v>10.680128627751383</c:v>
                </c:pt>
                <c:pt idx="82">
                  <c:v>8.7913215565209804</c:v>
                </c:pt>
                <c:pt idx="83">
                  <c:v>9.1517599624856061</c:v>
                </c:pt>
                <c:pt idx="84">
                  <c:v>6.5523951681715875</c:v>
                </c:pt>
                <c:pt idx="85">
                  <c:v>3.089419925689163</c:v>
                </c:pt>
                <c:pt idx="86">
                  <c:v>6.7373275176287883</c:v>
                </c:pt>
                <c:pt idx="87">
                  <c:v>3.8492382815447979</c:v>
                </c:pt>
                <c:pt idx="88">
                  <c:v>9.2785225777897153</c:v>
                </c:pt>
                <c:pt idx="89">
                  <c:v>8.4877504655499703</c:v>
                </c:pt>
                <c:pt idx="90">
                  <c:v>6.2259602906188816</c:v>
                </c:pt>
                <c:pt idx="91">
                  <c:v>7.9415197471166099</c:v>
                </c:pt>
                <c:pt idx="92">
                  <c:v>4.1693618006366062</c:v>
                </c:pt>
                <c:pt idx="93">
                  <c:v>4.4210542358610327</c:v>
                </c:pt>
                <c:pt idx="94">
                  <c:v>2.4646349880997453</c:v>
                </c:pt>
                <c:pt idx="95">
                  <c:v>2.2730198994382222</c:v>
                </c:pt>
                <c:pt idx="96">
                  <c:v>4.2023826021373667</c:v>
                </c:pt>
                <c:pt idx="97">
                  <c:v>5.220284755533755</c:v>
                </c:pt>
                <c:pt idx="98">
                  <c:v>5.3308542667718672</c:v>
                </c:pt>
                <c:pt idx="99">
                  <c:v>6.0695066202781867</c:v>
                </c:pt>
                <c:pt idx="100">
                  <c:v>6.3520896438571617</c:v>
                </c:pt>
                <c:pt idx="101">
                  <c:v>6.4681904483175234</c:v>
                </c:pt>
                <c:pt idx="102">
                  <c:v>7.3474789822496112</c:v>
                </c:pt>
                <c:pt idx="103">
                  <c:v>8.2655843449430222</c:v>
                </c:pt>
                <c:pt idx="104">
                  <c:v>8.1994044102917218</c:v>
                </c:pt>
                <c:pt idx="105">
                  <c:v>9.7186609221647799</c:v>
                </c:pt>
                <c:pt idx="106">
                  <c:v>10.275744335360093</c:v>
                </c:pt>
                <c:pt idx="107">
                  <c:v>13.589287161167384</c:v>
                </c:pt>
                <c:pt idx="108">
                  <c:v>12.832669203853975</c:v>
                </c:pt>
                <c:pt idx="109">
                  <c:v>15.083982598962775</c:v>
                </c:pt>
                <c:pt idx="110">
                  <c:v>16.323396989893936</c:v>
                </c:pt>
                <c:pt idx="111">
                  <c:v>15.658242060982808</c:v>
                </c:pt>
                <c:pt idx="112">
                  <c:v>16.986499278602473</c:v>
                </c:pt>
                <c:pt idx="113">
                  <c:v>15.541289774982904</c:v>
                </c:pt>
                <c:pt idx="114">
                  <c:v>15.280831176967723</c:v>
                </c:pt>
                <c:pt idx="115">
                  <c:v>16.552619133430603</c:v>
                </c:pt>
                <c:pt idx="116">
                  <c:v>14.991265623049731</c:v>
                </c:pt>
                <c:pt idx="117">
                  <c:v>14.403082267405253</c:v>
                </c:pt>
                <c:pt idx="118">
                  <c:v>12.72159296675679</c:v>
                </c:pt>
                <c:pt idx="119">
                  <c:v>10.815063143961346</c:v>
                </c:pt>
                <c:pt idx="120">
                  <c:v>5.7218519718585714</c:v>
                </c:pt>
                <c:pt idx="121">
                  <c:v>1.6694799033550867</c:v>
                </c:pt>
                <c:pt idx="122">
                  <c:v>-1.0149820079723981</c:v>
                </c:pt>
                <c:pt idx="123">
                  <c:v>-3.9812439191635907</c:v>
                </c:pt>
                <c:pt idx="124">
                  <c:v>-1.3125583091996296</c:v>
                </c:pt>
                <c:pt idx="125">
                  <c:v>-2.393654872510087E-2</c:v>
                </c:pt>
                <c:pt idx="126">
                  <c:v>0.25405889559362294</c:v>
                </c:pt>
                <c:pt idx="127">
                  <c:v>-0.52901174763975156</c:v>
                </c:pt>
                <c:pt idx="128">
                  <c:v>-1.5111280395670779</c:v>
                </c:pt>
                <c:pt idx="129">
                  <c:v>-3.4495570715172286</c:v>
                </c:pt>
                <c:pt idx="130">
                  <c:v>-2.3392787119333014</c:v>
                </c:pt>
                <c:pt idx="131">
                  <c:v>-3.3224515346267691</c:v>
                </c:pt>
                <c:pt idx="132">
                  <c:v>-2.4954588695664026</c:v>
                </c:pt>
                <c:pt idx="133">
                  <c:v>-0.90722071426292406</c:v>
                </c:pt>
                <c:pt idx="134">
                  <c:v>-2.3144537748315153</c:v>
                </c:pt>
                <c:pt idx="135">
                  <c:v>-2.5034210365665777</c:v>
                </c:pt>
                <c:pt idx="136">
                  <c:v>-3.1083795311987572</c:v>
                </c:pt>
                <c:pt idx="137">
                  <c:v>-3.3221867127825599</c:v>
                </c:pt>
                <c:pt idx="138">
                  <c:v>-1.0660453752160071</c:v>
                </c:pt>
                <c:pt idx="139">
                  <c:v>-0.22167271449501369</c:v>
                </c:pt>
                <c:pt idx="140">
                  <c:v>1.4568066260697954</c:v>
                </c:pt>
                <c:pt idx="141">
                  <c:v>0.73590203112230412</c:v>
                </c:pt>
                <c:pt idx="142">
                  <c:v>0.57140933105908065</c:v>
                </c:pt>
                <c:pt idx="143">
                  <c:v>1.5047957548044666</c:v>
                </c:pt>
                <c:pt idx="144">
                  <c:v>0.53445332130233059</c:v>
                </c:pt>
                <c:pt idx="145">
                  <c:v>1.4817535899178669</c:v>
                </c:pt>
                <c:pt idx="146">
                  <c:v>1.0042760845307308</c:v>
                </c:pt>
                <c:pt idx="147">
                  <c:v>0.44918793777399824</c:v>
                </c:pt>
                <c:pt idx="148">
                  <c:v>1.5436507136225908</c:v>
                </c:pt>
                <c:pt idx="149">
                  <c:v>2.1233727494670118</c:v>
                </c:pt>
                <c:pt idx="150">
                  <c:v>2.4499050866791716</c:v>
                </c:pt>
                <c:pt idx="151">
                  <c:v>3.4099103438187228</c:v>
                </c:pt>
                <c:pt idx="152">
                  <c:v>4.8496762031249085</c:v>
                </c:pt>
                <c:pt idx="153">
                  <c:v>4.2985855289317865</c:v>
                </c:pt>
                <c:pt idx="154">
                  <c:v>4.3270861957133366</c:v>
                </c:pt>
                <c:pt idx="155">
                  <c:v>2.4069440882704907</c:v>
                </c:pt>
                <c:pt idx="156">
                  <c:v>1.6129786936273094</c:v>
                </c:pt>
                <c:pt idx="157">
                  <c:v>2.7332849630247402</c:v>
                </c:pt>
                <c:pt idx="158">
                  <c:v>3.175761116484499</c:v>
                </c:pt>
                <c:pt idx="159">
                  <c:v>5.2469294705102421</c:v>
                </c:pt>
                <c:pt idx="160">
                  <c:v>4.8127929651707646</c:v>
                </c:pt>
                <c:pt idx="161">
                  <c:v>3.1969686832625577</c:v>
                </c:pt>
                <c:pt idx="162">
                  <c:v>3.8390981101475763</c:v>
                </c:pt>
                <c:pt idx="163">
                  <c:v>4.220585592196513</c:v>
                </c:pt>
                <c:pt idx="164">
                  <c:v>3.634543036690574</c:v>
                </c:pt>
                <c:pt idx="165">
                  <c:v>2.5721389714547627</c:v>
                </c:pt>
                <c:pt idx="166">
                  <c:v>1.8871967944869672</c:v>
                </c:pt>
                <c:pt idx="167">
                  <c:v>1.3009416730680234</c:v>
                </c:pt>
              </c:numCache>
            </c:numRef>
          </c:val>
          <c:smooth val="0"/>
        </c:ser>
        <c:ser>
          <c:idx val="2"/>
          <c:order val="2"/>
          <c:tx>
            <c:v>Kreditinstitutters udlån til husholdninger</c:v>
          </c:tx>
          <c:marker>
            <c:symbol val="none"/>
          </c:marker>
          <c:cat>
            <c:numRef>
              <c:f>Kreditvækst!$A$7:$A$492</c:f>
              <c:numCache>
                <c:formatCode>m/d/yyyy</c:formatCode>
                <c:ptCount val="168"/>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formatCode="m/d/yyyy">
                  <c:v>43830</c:v>
                </c:pt>
                <c:pt idx="164">
                  <c:v>43921</c:v>
                </c:pt>
                <c:pt idx="165">
                  <c:v>44012</c:v>
                </c:pt>
                <c:pt idx="166">
                  <c:v>44104</c:v>
                </c:pt>
                <c:pt idx="167">
                  <c:v>44135</c:v>
                </c:pt>
              </c:numCache>
            </c:numRef>
          </c:cat>
          <c:val>
            <c:numRef>
              <c:f>Kreditvækst!$G$7:$G$492</c:f>
              <c:numCache>
                <c:formatCode>0.00</c:formatCode>
                <c:ptCount val="168"/>
                <c:pt idx="12">
                  <c:v>6.9129021795858892</c:v>
                </c:pt>
                <c:pt idx="13">
                  <c:v>6.5233594759938285</c:v>
                </c:pt>
                <c:pt idx="14">
                  <c:v>6.4151836863824085</c:v>
                </c:pt>
                <c:pt idx="15">
                  <c:v>5.9214352034042905</c:v>
                </c:pt>
                <c:pt idx="16">
                  <c:v>6.4187160638696561</c:v>
                </c:pt>
                <c:pt idx="17">
                  <c:v>7.7773853993129638</c:v>
                </c:pt>
                <c:pt idx="18">
                  <c:v>8.7176860804926157</c:v>
                </c:pt>
                <c:pt idx="19">
                  <c:v>10.748396392273584</c:v>
                </c:pt>
                <c:pt idx="20">
                  <c:v>13.514654794112179</c:v>
                </c:pt>
                <c:pt idx="21">
                  <c:v>14.350274473410884</c:v>
                </c:pt>
                <c:pt idx="22">
                  <c:v>15.133867279424983</c:v>
                </c:pt>
                <c:pt idx="23">
                  <c:v>14.305232718343852</c:v>
                </c:pt>
                <c:pt idx="24">
                  <c:v>13.596011500475669</c:v>
                </c:pt>
                <c:pt idx="25">
                  <c:v>14.092338784060399</c:v>
                </c:pt>
                <c:pt idx="26">
                  <c:v>13.778205706067936</c:v>
                </c:pt>
                <c:pt idx="27">
                  <c:v>19.258282452935639</c:v>
                </c:pt>
                <c:pt idx="28">
                  <c:v>19.814799414924899</c:v>
                </c:pt>
                <c:pt idx="29">
                  <c:v>20.208882120259798</c:v>
                </c:pt>
                <c:pt idx="30">
                  <c:v>22.862722026630912</c:v>
                </c:pt>
                <c:pt idx="31">
                  <c:v>18.716131130688108</c:v>
                </c:pt>
                <c:pt idx="32">
                  <c:v>15.796389632303098</c:v>
                </c:pt>
                <c:pt idx="33">
                  <c:v>12.845021024983572</c:v>
                </c:pt>
                <c:pt idx="34">
                  <c:v>10.247474474079411</c:v>
                </c:pt>
                <c:pt idx="35">
                  <c:v>8.9365814053132588</c:v>
                </c:pt>
                <c:pt idx="36">
                  <c:v>8.4692560582534817</c:v>
                </c:pt>
                <c:pt idx="37">
                  <c:v>6.8261835487253508</c:v>
                </c:pt>
                <c:pt idx="38">
                  <c:v>5.7232189419993418</c:v>
                </c:pt>
                <c:pt idx="39">
                  <c:v>3.79614520287479</c:v>
                </c:pt>
                <c:pt idx="40">
                  <c:v>3.0466101686634106</c:v>
                </c:pt>
                <c:pt idx="41">
                  <c:v>3.3152892967950987</c:v>
                </c:pt>
                <c:pt idx="42">
                  <c:v>2.2911203269842417</c:v>
                </c:pt>
                <c:pt idx="43">
                  <c:v>2.7139085755177206</c:v>
                </c:pt>
                <c:pt idx="44">
                  <c:v>3.8370447443802691</c:v>
                </c:pt>
                <c:pt idx="45">
                  <c:v>3.0943634527453412</c:v>
                </c:pt>
                <c:pt idx="46">
                  <c:v>2.2091030870061479</c:v>
                </c:pt>
                <c:pt idx="47">
                  <c:v>2.7488480136825588</c:v>
                </c:pt>
                <c:pt idx="48">
                  <c:v>-0.35774017315268747</c:v>
                </c:pt>
                <c:pt idx="49">
                  <c:v>9.0754562668382555E-2</c:v>
                </c:pt>
                <c:pt idx="50">
                  <c:v>-4.380448549012872E-2</c:v>
                </c:pt>
                <c:pt idx="51">
                  <c:v>-0.6196477319845628</c:v>
                </c:pt>
                <c:pt idx="52">
                  <c:v>0.42542699875183221</c:v>
                </c:pt>
                <c:pt idx="53">
                  <c:v>-0.40654200131244878</c:v>
                </c:pt>
                <c:pt idx="54">
                  <c:v>2.1502273391371673E-3</c:v>
                </c:pt>
                <c:pt idx="55">
                  <c:v>-0.59998402326641997</c:v>
                </c:pt>
                <c:pt idx="56">
                  <c:v>-1.80325652184119</c:v>
                </c:pt>
                <c:pt idx="57">
                  <c:v>-1.9894015353707273</c:v>
                </c:pt>
                <c:pt idx="58">
                  <c:v>-0.85934290546504366</c:v>
                </c:pt>
                <c:pt idx="59">
                  <c:v>1.9524722270951367</c:v>
                </c:pt>
                <c:pt idx="60">
                  <c:v>5.4155517725575475</c:v>
                </c:pt>
                <c:pt idx="61">
                  <c:v>6.0657299250502561</c:v>
                </c:pt>
                <c:pt idx="62">
                  <c:v>5.0838385945170872</c:v>
                </c:pt>
                <c:pt idx="63">
                  <c:v>2.2396741384348884</c:v>
                </c:pt>
                <c:pt idx="64">
                  <c:v>1.2187580945135945</c:v>
                </c:pt>
                <c:pt idx="65">
                  <c:v>2.0324005979480031</c:v>
                </c:pt>
                <c:pt idx="66">
                  <c:v>2.5627350223141665</c:v>
                </c:pt>
                <c:pt idx="67">
                  <c:v>4.7099525298258893</c:v>
                </c:pt>
                <c:pt idx="68">
                  <c:v>5.9159846602118149</c:v>
                </c:pt>
                <c:pt idx="69">
                  <c:v>6.3434660516893837</c:v>
                </c:pt>
                <c:pt idx="70">
                  <c:v>7.553208505540443</c:v>
                </c:pt>
                <c:pt idx="71">
                  <c:v>6.8868363503927776</c:v>
                </c:pt>
                <c:pt idx="72">
                  <c:v>6.7800747662213778</c:v>
                </c:pt>
                <c:pt idx="73">
                  <c:v>7.4964670184896498</c:v>
                </c:pt>
                <c:pt idx="74">
                  <c:v>8.5979697784394293</c:v>
                </c:pt>
                <c:pt idx="75">
                  <c:v>9.1582730653551927</c:v>
                </c:pt>
                <c:pt idx="76">
                  <c:v>10.492999946144899</c:v>
                </c:pt>
                <c:pt idx="77">
                  <c:v>11.278329513031959</c:v>
                </c:pt>
                <c:pt idx="78">
                  <c:v>11.153279929804661</c:v>
                </c:pt>
                <c:pt idx="79">
                  <c:v>10.325959460428358</c:v>
                </c:pt>
                <c:pt idx="80">
                  <c:v>10.112656390718877</c:v>
                </c:pt>
                <c:pt idx="81">
                  <c:v>8.6312620677441387</c:v>
                </c:pt>
                <c:pt idx="82">
                  <c:v>7.5297338898945076</c:v>
                </c:pt>
                <c:pt idx="83">
                  <c:v>6.7697868505119496</c:v>
                </c:pt>
                <c:pt idx="84">
                  <c:v>6.7114954800989501</c:v>
                </c:pt>
                <c:pt idx="85">
                  <c:v>6.4633681916482111</c:v>
                </c:pt>
                <c:pt idx="86">
                  <c:v>6.191112963821821</c:v>
                </c:pt>
                <c:pt idx="87">
                  <c:v>7.2212324471584211</c:v>
                </c:pt>
                <c:pt idx="88">
                  <c:v>6.1587880972092224</c:v>
                </c:pt>
                <c:pt idx="89">
                  <c:v>6.4704655714547865</c:v>
                </c:pt>
                <c:pt idx="90">
                  <c:v>6.8414476575503702</c:v>
                </c:pt>
                <c:pt idx="91">
                  <c:v>8.4212235287532735</c:v>
                </c:pt>
                <c:pt idx="92">
                  <c:v>7.8730522292510985</c:v>
                </c:pt>
                <c:pt idx="93">
                  <c:v>7.8388535626559674</c:v>
                </c:pt>
                <c:pt idx="94">
                  <c:v>9.1066031085996322</c:v>
                </c:pt>
                <c:pt idx="95">
                  <c:v>6.8418799983815726</c:v>
                </c:pt>
                <c:pt idx="96">
                  <c:v>7.9505398936978944</c:v>
                </c:pt>
                <c:pt idx="97">
                  <c:v>7.9746564266837794</c:v>
                </c:pt>
                <c:pt idx="98">
                  <c:v>6.9776925722088601</c:v>
                </c:pt>
                <c:pt idx="99">
                  <c:v>8.0712337669172065</c:v>
                </c:pt>
                <c:pt idx="100">
                  <c:v>7.9393047778764991</c:v>
                </c:pt>
                <c:pt idx="101">
                  <c:v>8.8407875960131665</c:v>
                </c:pt>
                <c:pt idx="102">
                  <c:v>8.5222276852012548</c:v>
                </c:pt>
                <c:pt idx="103">
                  <c:v>8.8924726590220224</c:v>
                </c:pt>
                <c:pt idx="104">
                  <c:v>10.232213257665524</c:v>
                </c:pt>
                <c:pt idx="105">
                  <c:v>11.267204281582121</c:v>
                </c:pt>
                <c:pt idx="106">
                  <c:v>13.264732851489015</c:v>
                </c:pt>
                <c:pt idx="107">
                  <c:v>14.264159238858909</c:v>
                </c:pt>
                <c:pt idx="108">
                  <c:v>14.502084248750169</c:v>
                </c:pt>
                <c:pt idx="109">
                  <c:v>14.203460992739171</c:v>
                </c:pt>
                <c:pt idx="110">
                  <c:v>13.616073190801913</c:v>
                </c:pt>
                <c:pt idx="111">
                  <c:v>13.178360024530944</c:v>
                </c:pt>
                <c:pt idx="112">
                  <c:v>12.053189182170598</c:v>
                </c:pt>
                <c:pt idx="113">
                  <c:v>11.462983627491852</c:v>
                </c:pt>
                <c:pt idx="114">
                  <c:v>11.20404251542897</c:v>
                </c:pt>
                <c:pt idx="115">
                  <c:v>11.156565751807346</c:v>
                </c:pt>
                <c:pt idx="116">
                  <c:v>10.288466620267766</c:v>
                </c:pt>
                <c:pt idx="117">
                  <c:v>9.4490596972159899</c:v>
                </c:pt>
                <c:pt idx="118">
                  <c:v>8.3953179696692803</c:v>
                </c:pt>
                <c:pt idx="119">
                  <c:v>5.3609479332656473</c:v>
                </c:pt>
                <c:pt idx="120">
                  <c:v>4.5037674656338345</c:v>
                </c:pt>
                <c:pt idx="121">
                  <c:v>2.9206908636134843</c:v>
                </c:pt>
                <c:pt idx="122">
                  <c:v>1.9823193941089556</c:v>
                </c:pt>
                <c:pt idx="123">
                  <c:v>2.9798600895895033</c:v>
                </c:pt>
                <c:pt idx="124">
                  <c:v>2.3870997110419623</c:v>
                </c:pt>
                <c:pt idx="125">
                  <c:v>2.4256310772138967</c:v>
                </c:pt>
                <c:pt idx="126">
                  <c:v>2.4233846542565107</c:v>
                </c:pt>
                <c:pt idx="127">
                  <c:v>1.6393229177414925</c:v>
                </c:pt>
                <c:pt idx="128">
                  <c:v>1.3036387450849451</c:v>
                </c:pt>
                <c:pt idx="129">
                  <c:v>0.93627573081964677</c:v>
                </c:pt>
                <c:pt idx="130">
                  <c:v>0.54885197956755505</c:v>
                </c:pt>
                <c:pt idx="131">
                  <c:v>0.8788343520476305</c:v>
                </c:pt>
                <c:pt idx="132">
                  <c:v>1.0748083613838499</c:v>
                </c:pt>
                <c:pt idx="133">
                  <c:v>1.2318679817476363</c:v>
                </c:pt>
                <c:pt idx="134">
                  <c:v>1.0216124243291214</c:v>
                </c:pt>
                <c:pt idx="135">
                  <c:v>0.54123165028807652</c:v>
                </c:pt>
                <c:pt idx="136">
                  <c:v>0.45268736406685051</c:v>
                </c:pt>
                <c:pt idx="137">
                  <c:v>0.19794732284921235</c:v>
                </c:pt>
                <c:pt idx="138">
                  <c:v>0.18834163694856354</c:v>
                </c:pt>
                <c:pt idx="139">
                  <c:v>0.15189983310133215</c:v>
                </c:pt>
                <c:pt idx="140">
                  <c:v>-0.41786765457086927</c:v>
                </c:pt>
                <c:pt idx="141">
                  <c:v>-0.61143673721059111</c:v>
                </c:pt>
                <c:pt idx="142">
                  <c:v>-0.35704516902346217</c:v>
                </c:pt>
                <c:pt idx="143">
                  <c:v>-0.12241999549412741</c:v>
                </c:pt>
                <c:pt idx="144">
                  <c:v>0.34398130334762911</c:v>
                </c:pt>
                <c:pt idx="145">
                  <c:v>0.86930473497210947</c:v>
                </c:pt>
                <c:pt idx="146">
                  <c:v>0.99194688995933866</c:v>
                </c:pt>
                <c:pt idx="147">
                  <c:v>0.71697611053156418</c:v>
                </c:pt>
                <c:pt idx="148">
                  <c:v>0.75023338633308789</c:v>
                </c:pt>
                <c:pt idx="149">
                  <c:v>0.60213790063130546</c:v>
                </c:pt>
                <c:pt idx="150">
                  <c:v>0.80681822543251513</c:v>
                </c:pt>
                <c:pt idx="151">
                  <c:v>0.80159927039418211</c:v>
                </c:pt>
                <c:pt idx="152">
                  <c:v>0.98860285615420818</c:v>
                </c:pt>
                <c:pt idx="153">
                  <c:v>1.0254015096754054</c:v>
                </c:pt>
                <c:pt idx="154">
                  <c:v>0.82338823146808071</c:v>
                </c:pt>
                <c:pt idx="155">
                  <c:v>0.84205645977439847</c:v>
                </c:pt>
                <c:pt idx="156">
                  <c:v>1.0940081814383884</c:v>
                </c:pt>
                <c:pt idx="157">
                  <c:v>1.2430578067280429</c:v>
                </c:pt>
                <c:pt idx="158">
                  <c:v>1.1497768534888486</c:v>
                </c:pt>
                <c:pt idx="159">
                  <c:v>1.211365687332866</c:v>
                </c:pt>
                <c:pt idx="160">
                  <c:v>0.94619055327143098</c:v>
                </c:pt>
                <c:pt idx="161">
                  <c:v>0.99342342204213896</c:v>
                </c:pt>
                <c:pt idx="162">
                  <c:v>1.3840829800858767</c:v>
                </c:pt>
                <c:pt idx="163">
                  <c:v>1.5127146331814112</c:v>
                </c:pt>
                <c:pt idx="164">
                  <c:v>1.6938435946663333</c:v>
                </c:pt>
                <c:pt idx="165">
                  <c:v>1.2076035967868215</c:v>
                </c:pt>
                <c:pt idx="166">
                  <c:v>1.2150256584588126</c:v>
                </c:pt>
                <c:pt idx="167">
                  <c:v>1.2646663950844683</c:v>
                </c:pt>
              </c:numCache>
            </c:numRef>
          </c:val>
          <c:smooth val="0"/>
        </c:ser>
        <c:dLbls>
          <c:showLegendKey val="0"/>
          <c:showVal val="0"/>
          <c:showCatName val="0"/>
          <c:showSerName val="0"/>
          <c:showPercent val="0"/>
          <c:showBubbleSize val="0"/>
        </c:dLbls>
        <c:marker val="1"/>
        <c:smooth val="0"/>
        <c:axId val="768214144"/>
        <c:axId val="768215680"/>
      </c:lineChart>
      <c:dateAx>
        <c:axId val="768214144"/>
        <c:scaling>
          <c:orientation val="minMax"/>
          <c:min val="29221"/>
        </c:scaling>
        <c:delete val="0"/>
        <c:axPos val="b"/>
        <c:numFmt formatCode="yyyy" sourceLinked="0"/>
        <c:majorTickMark val="out"/>
        <c:minorTickMark val="out"/>
        <c:tickLblPos val="nextTo"/>
        <c:crossAx val="768215680"/>
        <c:crossesAt val="-50"/>
        <c:auto val="1"/>
        <c:lblOffset val="100"/>
        <c:baseTimeUnit val="months"/>
        <c:majorUnit val="36"/>
        <c:majorTimeUnit val="months"/>
        <c:minorUnit val="12"/>
        <c:minorTimeUnit val="months"/>
      </c:dateAx>
      <c:valAx>
        <c:axId val="768215680"/>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68214144"/>
        <c:crosses val="autoZero"/>
        <c:crossBetween val="between"/>
      </c:valAx>
    </c:plotArea>
    <c:legend>
      <c:legendPos val="r"/>
      <c:layout>
        <c:manualLayout>
          <c:xMode val="edge"/>
          <c:yMode val="edge"/>
          <c:x val="8.0734663935509471E-4"/>
          <c:y val="0.93474353682012623"/>
          <c:w val="0.7521595360924711"/>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33085159567572E-2"/>
          <c:y val="5.6966383905186775E-2"/>
          <c:w val="0.90212410553851741"/>
          <c:h val="0.82311759219952352"/>
        </c:manualLayout>
      </c:layout>
      <c:barChart>
        <c:barDir val="col"/>
        <c:grouping val="clustered"/>
        <c:varyColors val="0"/>
        <c:ser>
          <c:idx val="0"/>
          <c:order val="2"/>
          <c:tx>
            <c:v>Udlånsgab (højre akse)</c:v>
          </c:tx>
          <c:spPr>
            <a:ln w="19050">
              <a:solidFill>
                <a:schemeClr val="accent1"/>
              </a:solidFill>
            </a:ln>
          </c:spPr>
          <c:invertIfNegative val="0"/>
          <c:cat>
            <c:numRef>
              <c:f>Udlånsgab!$A$7:$A$208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Udlånsgab!$F$7:$F$208</c:f>
              <c:numCache>
                <c:formatCode>0.00</c:formatCode>
                <c:ptCount val="202"/>
                <c:pt idx="0">
                  <c:v>2.5337619009052332</c:v>
                </c:pt>
                <c:pt idx="1">
                  <c:v>1.6727400282677536</c:v>
                </c:pt>
                <c:pt idx="2">
                  <c:v>1.0496404995086266</c:v>
                </c:pt>
                <c:pt idx="3">
                  <c:v>0.35802717843719734</c:v>
                </c:pt>
                <c:pt idx="4">
                  <c:v>0.21313410157782187</c:v>
                </c:pt>
                <c:pt idx="5">
                  <c:v>0.46258727719545334</c:v>
                </c:pt>
                <c:pt idx="6">
                  <c:v>-0.60095808871584211</c:v>
                </c:pt>
                <c:pt idx="7">
                  <c:v>-1.8426379184070214</c:v>
                </c:pt>
                <c:pt idx="8">
                  <c:v>-1.8658021348592086</c:v>
                </c:pt>
                <c:pt idx="9">
                  <c:v>-2.0748243906771791</c:v>
                </c:pt>
                <c:pt idx="10">
                  <c:v>-2.1594818567893697</c:v>
                </c:pt>
                <c:pt idx="11">
                  <c:v>-2.0018314947694336</c:v>
                </c:pt>
                <c:pt idx="12">
                  <c:v>-1.7431771989302121</c:v>
                </c:pt>
                <c:pt idx="13">
                  <c:v>-1.1015294597986127</c:v>
                </c:pt>
                <c:pt idx="14">
                  <c:v>0.51519919107755641</c:v>
                </c:pt>
                <c:pt idx="15">
                  <c:v>0.71099548987031369</c:v>
                </c:pt>
                <c:pt idx="16">
                  <c:v>1.4183130835426994</c:v>
                </c:pt>
                <c:pt idx="17">
                  <c:v>1.390740189041054</c:v>
                </c:pt>
                <c:pt idx="18">
                  <c:v>1.5048326211813219</c:v>
                </c:pt>
                <c:pt idx="19">
                  <c:v>1.5602709861292112</c:v>
                </c:pt>
                <c:pt idx="20">
                  <c:v>1.2315323568867313</c:v>
                </c:pt>
                <c:pt idx="21">
                  <c:v>1.048000754354959</c:v>
                </c:pt>
                <c:pt idx="22">
                  <c:v>0.58755432953417142</c:v>
                </c:pt>
                <c:pt idx="23">
                  <c:v>-0.64501723183141735</c:v>
                </c:pt>
                <c:pt idx="24">
                  <c:v>-2.3271413688790261</c:v>
                </c:pt>
                <c:pt idx="25">
                  <c:v>-4.4901639651259018</c:v>
                </c:pt>
                <c:pt idx="26">
                  <c:v>-4.8294916302648545</c:v>
                </c:pt>
                <c:pt idx="27">
                  <c:v>-4.9723741797945138</c:v>
                </c:pt>
                <c:pt idx="28">
                  <c:v>-4.2937647036700497</c:v>
                </c:pt>
                <c:pt idx="29">
                  <c:v>-3.4666201514803987</c:v>
                </c:pt>
                <c:pt idx="30">
                  <c:v>-4.8094926668643438</c:v>
                </c:pt>
                <c:pt idx="31">
                  <c:v>-5.5250810934754639</c:v>
                </c:pt>
                <c:pt idx="32">
                  <c:v>-5.8934544080235867</c:v>
                </c:pt>
                <c:pt idx="33">
                  <c:v>-6.4429185538358098</c:v>
                </c:pt>
                <c:pt idx="34">
                  <c:v>-6.2345591204101112</c:v>
                </c:pt>
                <c:pt idx="35">
                  <c:v>-5.8141329667020614</c:v>
                </c:pt>
                <c:pt idx="36">
                  <c:v>-5.8259497062378358</c:v>
                </c:pt>
                <c:pt idx="37">
                  <c:v>-5.513881377670856</c:v>
                </c:pt>
                <c:pt idx="38">
                  <c:v>-4.9301189332451543</c:v>
                </c:pt>
                <c:pt idx="39">
                  <c:v>-5.3883048596656096</c:v>
                </c:pt>
                <c:pt idx="40">
                  <c:v>-6.0086772934560315</c:v>
                </c:pt>
                <c:pt idx="41">
                  <c:v>-6.1450724284945721</c:v>
                </c:pt>
                <c:pt idx="42">
                  <c:v>-5.5556255322327814</c:v>
                </c:pt>
                <c:pt idx="43">
                  <c:v>-4.7865702499641429</c:v>
                </c:pt>
                <c:pt idx="44">
                  <c:v>-3.7632780108401676</c:v>
                </c:pt>
                <c:pt idx="45">
                  <c:v>-2.3341456736641106</c:v>
                </c:pt>
                <c:pt idx="46">
                  <c:v>-3.6186509315445932</c:v>
                </c:pt>
                <c:pt idx="47">
                  <c:v>-4.8790284985837928</c:v>
                </c:pt>
                <c:pt idx="48">
                  <c:v>-5.9367855077389606</c:v>
                </c:pt>
                <c:pt idx="49">
                  <c:v>-6.5733027929421297</c:v>
                </c:pt>
                <c:pt idx="50">
                  <c:v>-8.3134694567037997</c:v>
                </c:pt>
                <c:pt idx="51">
                  <c:v>-10.035817427516989</c:v>
                </c:pt>
                <c:pt idx="52">
                  <c:v>-10.269976129560362</c:v>
                </c:pt>
                <c:pt idx="53">
                  <c:v>-8.5858831502727071</c:v>
                </c:pt>
                <c:pt idx="54">
                  <c:v>-7.7570317739361485</c:v>
                </c:pt>
                <c:pt idx="55">
                  <c:v>-6.3822978706586184</c:v>
                </c:pt>
                <c:pt idx="56">
                  <c:v>-4.9022482551449258</c:v>
                </c:pt>
                <c:pt idx="57">
                  <c:v>-2.1379911336717043</c:v>
                </c:pt>
                <c:pt idx="58">
                  <c:v>-1.7135515273518678</c:v>
                </c:pt>
                <c:pt idx="59">
                  <c:v>0.1708178636376374</c:v>
                </c:pt>
                <c:pt idx="60">
                  <c:v>1.6839702207440723</c:v>
                </c:pt>
                <c:pt idx="61">
                  <c:v>4.3595976033555388</c:v>
                </c:pt>
                <c:pt idx="62">
                  <c:v>4.7207670709820917</c:v>
                </c:pt>
                <c:pt idx="63">
                  <c:v>12.349074519307379</c:v>
                </c:pt>
                <c:pt idx="64">
                  <c:v>13.558030761237291</c:v>
                </c:pt>
                <c:pt idx="65">
                  <c:v>16.762127376720244</c:v>
                </c:pt>
                <c:pt idx="66">
                  <c:v>17.084508795724105</c:v>
                </c:pt>
                <c:pt idx="67">
                  <c:v>20.783241317365921</c:v>
                </c:pt>
                <c:pt idx="68">
                  <c:v>19.668655331629182</c:v>
                </c:pt>
                <c:pt idx="69">
                  <c:v>21.150550646452743</c:v>
                </c:pt>
                <c:pt idx="70">
                  <c:v>21.03311865998765</c:v>
                </c:pt>
                <c:pt idx="71">
                  <c:v>24.307082214959593</c:v>
                </c:pt>
                <c:pt idx="72">
                  <c:v>21.343434439567233</c:v>
                </c:pt>
                <c:pt idx="73">
                  <c:v>21.549674421734807</c:v>
                </c:pt>
                <c:pt idx="74">
                  <c:v>21.054897862895928</c:v>
                </c:pt>
                <c:pt idx="75">
                  <c:v>23.837593674190231</c:v>
                </c:pt>
                <c:pt idx="76">
                  <c:v>20.282302400739638</c:v>
                </c:pt>
                <c:pt idx="77">
                  <c:v>19.401837013211633</c:v>
                </c:pt>
                <c:pt idx="78">
                  <c:v>17.096886196443336</c:v>
                </c:pt>
                <c:pt idx="79">
                  <c:v>19.00784651303681</c:v>
                </c:pt>
                <c:pt idx="80">
                  <c:v>17.25076631805814</c:v>
                </c:pt>
                <c:pt idx="81">
                  <c:v>14.446667834931759</c:v>
                </c:pt>
                <c:pt idx="82">
                  <c:v>12.398355423709006</c:v>
                </c:pt>
                <c:pt idx="83">
                  <c:v>11.809380706566174</c:v>
                </c:pt>
                <c:pt idx="84">
                  <c:v>12.197221837168343</c:v>
                </c:pt>
                <c:pt idx="85">
                  <c:v>11.708022672469355</c:v>
                </c:pt>
                <c:pt idx="86">
                  <c:v>6.988512851516731</c:v>
                </c:pt>
                <c:pt idx="87">
                  <c:v>6.7318837370856102</c:v>
                </c:pt>
                <c:pt idx="88">
                  <c:v>3.4115516192767075</c:v>
                </c:pt>
                <c:pt idx="89">
                  <c:v>0.76211707873622458</c:v>
                </c:pt>
                <c:pt idx="90">
                  <c:v>-3.4153340710870452</c:v>
                </c:pt>
                <c:pt idx="91">
                  <c:v>-7.6878886154972292</c:v>
                </c:pt>
                <c:pt idx="92">
                  <c:v>-10.212041298161125</c:v>
                </c:pt>
                <c:pt idx="93">
                  <c:v>-11.150805676551897</c:v>
                </c:pt>
                <c:pt idx="94">
                  <c:v>-12.10459845328478</c:v>
                </c:pt>
                <c:pt idx="95">
                  <c:v>-13.482853162567324</c:v>
                </c:pt>
                <c:pt idx="96">
                  <c:v>-13.523785066803839</c:v>
                </c:pt>
                <c:pt idx="97">
                  <c:v>-16.68643577692103</c:v>
                </c:pt>
                <c:pt idx="98">
                  <c:v>-20.319590227978949</c:v>
                </c:pt>
                <c:pt idx="99">
                  <c:v>-22.755488699928122</c:v>
                </c:pt>
                <c:pt idx="100">
                  <c:v>-23.653552569904008</c:v>
                </c:pt>
                <c:pt idx="101">
                  <c:v>-23.193305950373201</c:v>
                </c:pt>
                <c:pt idx="102">
                  <c:v>-23.086648294599286</c:v>
                </c:pt>
                <c:pt idx="103">
                  <c:v>-20.902312652930902</c:v>
                </c:pt>
                <c:pt idx="104">
                  <c:v>-18.765760615167125</c:v>
                </c:pt>
                <c:pt idx="105">
                  <c:v>-18.864678608106772</c:v>
                </c:pt>
                <c:pt idx="106">
                  <c:v>-18.572439968625247</c:v>
                </c:pt>
                <c:pt idx="107">
                  <c:v>-18.622727799615006</c:v>
                </c:pt>
                <c:pt idx="108">
                  <c:v>-17.067604857893826</c:v>
                </c:pt>
                <c:pt idx="109">
                  <c:v>-15.992525785520741</c:v>
                </c:pt>
                <c:pt idx="110">
                  <c:v>-14.19319481008867</c:v>
                </c:pt>
                <c:pt idx="111">
                  <c:v>-13.366570321756853</c:v>
                </c:pt>
                <c:pt idx="112">
                  <c:v>-11.017034718253285</c:v>
                </c:pt>
                <c:pt idx="113">
                  <c:v>-7.4830234178005242</c:v>
                </c:pt>
                <c:pt idx="114">
                  <c:v>-5.5254612937974912</c:v>
                </c:pt>
                <c:pt idx="115">
                  <c:v>-4.6374387780748236</c:v>
                </c:pt>
                <c:pt idx="116">
                  <c:v>-1.143302751918867</c:v>
                </c:pt>
                <c:pt idx="117">
                  <c:v>-7.1489251543709997E-2</c:v>
                </c:pt>
                <c:pt idx="118">
                  <c:v>-1.2270331047832599</c:v>
                </c:pt>
                <c:pt idx="119">
                  <c:v>6.3407859838349623E-2</c:v>
                </c:pt>
                <c:pt idx="120">
                  <c:v>5.2908501027697525</c:v>
                </c:pt>
                <c:pt idx="121">
                  <c:v>2.7592929155718195</c:v>
                </c:pt>
                <c:pt idx="122">
                  <c:v>6.7862564283600477</c:v>
                </c:pt>
                <c:pt idx="123">
                  <c:v>5.1287827405927828</c:v>
                </c:pt>
                <c:pt idx="124">
                  <c:v>5.7084651707720298</c:v>
                </c:pt>
                <c:pt idx="125">
                  <c:v>7.4169552694158085</c:v>
                </c:pt>
                <c:pt idx="126">
                  <c:v>9.0721642634142654</c:v>
                </c:pt>
                <c:pt idx="127">
                  <c:v>12.461614415374157</c:v>
                </c:pt>
                <c:pt idx="128">
                  <c:v>11.007729733522496</c:v>
                </c:pt>
                <c:pt idx="129">
                  <c:v>9.498111153858531</c:v>
                </c:pt>
                <c:pt idx="130">
                  <c:v>10.861009260915779</c:v>
                </c:pt>
                <c:pt idx="131">
                  <c:v>9.1213686539302046</c:v>
                </c:pt>
                <c:pt idx="132">
                  <c:v>12.566841457717317</c:v>
                </c:pt>
                <c:pt idx="133">
                  <c:v>13.87481508645979</c:v>
                </c:pt>
                <c:pt idx="134">
                  <c:v>14.684954022911029</c:v>
                </c:pt>
                <c:pt idx="135">
                  <c:v>12.518245525850233</c:v>
                </c:pt>
                <c:pt idx="136">
                  <c:v>16.699018238698471</c:v>
                </c:pt>
                <c:pt idx="137">
                  <c:v>16.41962774691234</c:v>
                </c:pt>
                <c:pt idx="138">
                  <c:v>17.084763143974357</c:v>
                </c:pt>
                <c:pt idx="139">
                  <c:v>18.162811223075806</c:v>
                </c:pt>
                <c:pt idx="140">
                  <c:v>22.732848305873262</c:v>
                </c:pt>
                <c:pt idx="141">
                  <c:v>24.620566660010326</c:v>
                </c:pt>
                <c:pt idx="142">
                  <c:v>25.616821163230242</c:v>
                </c:pt>
                <c:pt idx="143">
                  <c:v>29.575103979200634</c:v>
                </c:pt>
                <c:pt idx="144">
                  <c:v>33.045358206240479</c:v>
                </c:pt>
                <c:pt idx="145">
                  <c:v>36.288095999061852</c:v>
                </c:pt>
                <c:pt idx="146">
                  <c:v>38.208920581227773</c:v>
                </c:pt>
                <c:pt idx="147">
                  <c:v>40.832809192428897</c:v>
                </c:pt>
                <c:pt idx="148">
                  <c:v>39.74272558881853</c:v>
                </c:pt>
                <c:pt idx="149">
                  <c:v>38.935152646652085</c:v>
                </c:pt>
                <c:pt idx="150">
                  <c:v>39.071409779367087</c:v>
                </c:pt>
                <c:pt idx="151">
                  <c:v>40.888604247143547</c:v>
                </c:pt>
                <c:pt idx="152">
                  <c:v>40.311105787789586</c:v>
                </c:pt>
                <c:pt idx="153">
                  <c:v>38.123241470077488</c:v>
                </c:pt>
                <c:pt idx="154">
                  <c:v>35.473540795755525</c:v>
                </c:pt>
                <c:pt idx="155">
                  <c:v>34.031983617056994</c:v>
                </c:pt>
                <c:pt idx="156">
                  <c:v>35.799352437038806</c:v>
                </c:pt>
                <c:pt idx="157">
                  <c:v>35.963489541175619</c:v>
                </c:pt>
                <c:pt idx="158">
                  <c:v>39.12854617957521</c:v>
                </c:pt>
                <c:pt idx="159">
                  <c:v>39.851067615194779</c:v>
                </c:pt>
                <c:pt idx="160">
                  <c:v>37.189777950919506</c:v>
                </c:pt>
                <c:pt idx="161">
                  <c:v>29.707957918453161</c:v>
                </c:pt>
                <c:pt idx="162">
                  <c:v>21.906443224507143</c:v>
                </c:pt>
                <c:pt idx="163">
                  <c:v>14.688815982131246</c:v>
                </c:pt>
                <c:pt idx="164">
                  <c:v>11.288538092883186</c:v>
                </c:pt>
                <c:pt idx="165">
                  <c:v>9.2122663675503986</c:v>
                </c:pt>
                <c:pt idx="166">
                  <c:v>12.738395191717586</c:v>
                </c:pt>
                <c:pt idx="167">
                  <c:v>12.376078751335285</c:v>
                </c:pt>
                <c:pt idx="168">
                  <c:v>12.0276050025644</c:v>
                </c:pt>
                <c:pt idx="169">
                  <c:v>9.507736239356575</c:v>
                </c:pt>
                <c:pt idx="170">
                  <c:v>4.0757662854601904</c:v>
                </c:pt>
                <c:pt idx="171">
                  <c:v>4.3297408305377871</c:v>
                </c:pt>
                <c:pt idx="172">
                  <c:v>0.69241478394314981</c:v>
                </c:pt>
                <c:pt idx="173">
                  <c:v>-3.4679969049238935</c:v>
                </c:pt>
                <c:pt idx="174">
                  <c:v>-6.1992557101619923</c:v>
                </c:pt>
                <c:pt idx="175">
                  <c:v>-13.610977435304875</c:v>
                </c:pt>
                <c:pt idx="176">
                  <c:v>-15.202979632956101</c:v>
                </c:pt>
                <c:pt idx="177">
                  <c:v>-18.198842041319551</c:v>
                </c:pt>
                <c:pt idx="178">
                  <c:v>-14.239627736099919</c:v>
                </c:pt>
                <c:pt idx="179">
                  <c:v>-16.328745954263184</c:v>
                </c:pt>
                <c:pt idx="180">
                  <c:v>-17.012973096537365</c:v>
                </c:pt>
                <c:pt idx="181">
                  <c:v>-20.794103234113152</c:v>
                </c:pt>
                <c:pt idx="182">
                  <c:v>-18.978297352339268</c:v>
                </c:pt>
                <c:pt idx="183">
                  <c:v>-20.715174609337026</c:v>
                </c:pt>
                <c:pt idx="184">
                  <c:v>-21.435211583004815</c:v>
                </c:pt>
                <c:pt idx="185">
                  <c:v>-21.492287429235148</c:v>
                </c:pt>
                <c:pt idx="186">
                  <c:v>-19.968659821997846</c:v>
                </c:pt>
                <c:pt idx="187">
                  <c:v>-24.693977956615271</c:v>
                </c:pt>
                <c:pt idx="188">
                  <c:v>-27.779003929902728</c:v>
                </c:pt>
                <c:pt idx="189">
                  <c:v>-29.579907848157973</c:v>
                </c:pt>
                <c:pt idx="190">
                  <c:v>-29.93859715995913</c:v>
                </c:pt>
                <c:pt idx="191">
                  <c:v>-30.562773577087569</c:v>
                </c:pt>
                <c:pt idx="192">
                  <c:v>-30.760146165676474</c:v>
                </c:pt>
                <c:pt idx="193">
                  <c:v>-29.50096046806658</c:v>
                </c:pt>
                <c:pt idx="194">
                  <c:v>-29.279052474257298</c:v>
                </c:pt>
                <c:pt idx="195">
                  <c:v>-29.034889492892859</c:v>
                </c:pt>
                <c:pt idx="196">
                  <c:v>-27.37018315036255</c:v>
                </c:pt>
                <c:pt idx="197">
                  <c:v>-24.657034697713726</c:v>
                </c:pt>
                <c:pt idx="198">
                  <c:v>-22.451915819481457</c:v>
                </c:pt>
                <c:pt idx="199">
                  <c:v>-21.392890834809634</c:v>
                </c:pt>
                <c:pt idx="200">
                  <c:v>-23.559350050721775</c:v>
                </c:pt>
                <c:pt idx="201">
                  <c:v>-19.887044028822771</c:v>
                </c:pt>
              </c:numCache>
            </c:numRef>
          </c:val>
        </c:ser>
        <c:dLbls>
          <c:showLegendKey val="0"/>
          <c:showVal val="0"/>
          <c:showCatName val="0"/>
          <c:showSerName val="0"/>
          <c:showPercent val="0"/>
          <c:showBubbleSize val="0"/>
        </c:dLbls>
        <c:gapWidth val="150"/>
        <c:axId val="306441600"/>
        <c:axId val="306440064"/>
      </c:barChart>
      <c:lineChart>
        <c:grouping val="standard"/>
        <c:varyColors val="0"/>
        <c:ser>
          <c:idx val="3"/>
          <c:order val="0"/>
          <c:tx>
            <c:v>Trend</c:v>
          </c:tx>
          <c:spPr>
            <a:ln>
              <a:solidFill>
                <a:schemeClr val="accent2"/>
              </a:solidFill>
            </a:ln>
          </c:spPr>
          <c:marker>
            <c:symbol val="none"/>
          </c:marker>
          <c:cat>
            <c:numRef>
              <c:f>Udlånsgab!$A$7:$A$208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Udlånsgab!$E$7:$E$208</c:f>
              <c:numCache>
                <c:formatCode>0.00</c:formatCode>
                <c:ptCount val="202"/>
                <c:pt idx="0">
                  <c:v>104.57386466311476</c:v>
                </c:pt>
                <c:pt idx="1">
                  <c:v>105.3824245039002</c:v>
                </c:pt>
                <c:pt idx="2">
                  <c:v>106.19099067909039</c:v>
                </c:pt>
                <c:pt idx="3">
                  <c:v>106.99957370494016</c:v>
                </c:pt>
                <c:pt idx="4">
                  <c:v>107.80818672180554</c:v>
                </c:pt>
                <c:pt idx="5">
                  <c:v>108.61684376511052</c:v>
                </c:pt>
                <c:pt idx="6">
                  <c:v>109.42555940311431</c:v>
                </c:pt>
                <c:pt idx="7">
                  <c:v>110.23434936054433</c:v>
                </c:pt>
                <c:pt idx="8">
                  <c:v>111.0432278597328</c:v>
                </c:pt>
                <c:pt idx="9">
                  <c:v>111.85220451641712</c:v>
                </c:pt>
                <c:pt idx="10">
                  <c:v>112.66128428182937</c:v>
                </c:pt>
                <c:pt idx="11">
                  <c:v>113.47046692014064</c:v>
                </c:pt>
                <c:pt idx="12">
                  <c:v>114.27974679681739</c:v>
                </c:pt>
                <c:pt idx="13">
                  <c:v>115.08911327274734</c:v>
                </c:pt>
                <c:pt idx="14">
                  <c:v>115.89855135087522</c:v>
                </c:pt>
                <c:pt idx="15">
                  <c:v>116.70804328032214</c:v>
                </c:pt>
                <c:pt idx="16">
                  <c:v>117.51757259820718</c:v>
                </c:pt>
                <c:pt idx="17">
                  <c:v>118.32712461913816</c:v>
                </c:pt>
                <c:pt idx="18">
                  <c:v>119.13668820350563</c:v>
                </c:pt>
                <c:pt idx="19">
                  <c:v>119.94625568855056</c:v>
                </c:pt>
                <c:pt idx="20">
                  <c:v>121.02188236622813</c:v>
                </c:pt>
                <c:pt idx="21">
                  <c:v>122.06586130212247</c:v>
                </c:pt>
                <c:pt idx="22">
                  <c:v>123.02464241465466</c:v>
                </c:pt>
                <c:pt idx="23">
                  <c:v>123.75638677497858</c:v>
                </c:pt>
                <c:pt idx="24">
                  <c:v>124.18638126204206</c:v>
                </c:pt>
                <c:pt idx="25">
                  <c:v>124.23958858304272</c:v>
                </c:pt>
                <c:pt idx="26">
                  <c:v>124.22280836639226</c:v>
                </c:pt>
                <c:pt idx="27">
                  <c:v>124.16903459450225</c:v>
                </c:pt>
                <c:pt idx="28">
                  <c:v>124.20402320913679</c:v>
                </c:pt>
                <c:pt idx="29">
                  <c:v>124.34843618839362</c:v>
                </c:pt>
                <c:pt idx="30">
                  <c:v>124.29486653784325</c:v>
                </c:pt>
                <c:pt idx="31">
                  <c:v>124.13240936355562</c:v>
                </c:pt>
                <c:pt idx="32">
                  <c:v>123.90898899561132</c:v>
                </c:pt>
                <c:pt idx="33">
                  <c:v>123.60276229735872</c:v>
                </c:pt>
                <c:pt idx="34">
                  <c:v>123.30932109132489</c:v>
                </c:pt>
                <c:pt idx="35">
                  <c:v>123.05444789106801</c:v>
                </c:pt>
                <c:pt idx="36">
                  <c:v>122.78736650990923</c:v>
                </c:pt>
                <c:pt idx="37">
                  <c:v>122.54542910470781</c:v>
                </c:pt>
                <c:pt idx="38">
                  <c:v>122.35878426414386</c:v>
                </c:pt>
                <c:pt idx="39">
                  <c:v>122.11432518881193</c:v>
                </c:pt>
                <c:pt idx="40">
                  <c:v>121.79565624192674</c:v>
                </c:pt>
                <c:pt idx="41">
                  <c:v>121.45349037752167</c:v>
                </c:pt>
                <c:pt idx="42">
                  <c:v>121.16128897018514</c:v>
                </c:pt>
                <c:pt idx="43">
                  <c:v>120.93652512379929</c:v>
                </c:pt>
                <c:pt idx="44">
                  <c:v>120.80336636049203</c:v>
                </c:pt>
                <c:pt idx="45">
                  <c:v>120.79963843697801</c:v>
                </c:pt>
                <c:pt idx="46">
                  <c:v>120.67392749180542</c:v>
                </c:pt>
                <c:pt idx="47">
                  <c:v>120.42903325426259</c:v>
                </c:pt>
                <c:pt idx="48">
                  <c:v>120.08349903873193</c:v>
                </c:pt>
                <c:pt idx="49">
                  <c:v>119.67447687217646</c:v>
                </c:pt>
                <c:pt idx="50">
                  <c:v>119.10764124096075</c:v>
                </c:pt>
                <c:pt idx="51">
                  <c:v>118.38487558197707</c:v>
                </c:pt>
                <c:pt idx="52">
                  <c:v>117.62967544040684</c:v>
                </c:pt>
                <c:pt idx="53">
                  <c:v>116.99839531075816</c:v>
                </c:pt>
                <c:pt idx="54">
                  <c:v>116.42255435584441</c:v>
                </c:pt>
                <c:pt idx="55">
                  <c:v>115.94535988347344</c:v>
                </c:pt>
                <c:pt idx="56">
                  <c:v>115.57520033950554</c:v>
                </c:pt>
                <c:pt idx="57">
                  <c:v>115.4108482294068</c:v>
                </c:pt>
                <c:pt idx="58">
                  <c:v>115.27589776896265</c:v>
                </c:pt>
                <c:pt idx="59">
                  <c:v>115.27945843226306</c:v>
                </c:pt>
                <c:pt idx="60">
                  <c:v>115.39476499187924</c:v>
                </c:pt>
                <c:pt idx="61">
                  <c:v>115.70699872018099</c:v>
                </c:pt>
                <c:pt idx="62">
                  <c:v>116.05075469879783</c:v>
                </c:pt>
                <c:pt idx="63">
                  <c:v>116.94306554523294</c:v>
                </c:pt>
                <c:pt idx="64">
                  <c:v>117.93619559534105</c:v>
                </c:pt>
                <c:pt idx="65">
                  <c:v>119.16972229356169</c:v>
                </c:pt>
                <c:pt idx="66">
                  <c:v>120.44704158024464</c:v>
                </c:pt>
                <c:pt idx="67">
                  <c:v>121.99881580610629</c:v>
                </c:pt>
                <c:pt idx="68">
                  <c:v>123.50226413819543</c:v>
                </c:pt>
                <c:pt idx="69">
                  <c:v>125.13068101312648</c:v>
                </c:pt>
                <c:pt idx="70">
                  <c:v>126.77908575301845</c:v>
                </c:pt>
                <c:pt idx="71">
                  <c:v>128.67094907117072</c:v>
                </c:pt>
                <c:pt idx="72">
                  <c:v>130.40142736749775</c:v>
                </c:pt>
                <c:pt idx="73">
                  <c:v>132.17383249536081</c:v>
                </c:pt>
                <c:pt idx="74">
                  <c:v>133.94337620428121</c:v>
                </c:pt>
                <c:pt idx="75">
                  <c:v>135.91945267381817</c:v>
                </c:pt>
                <c:pt idx="76">
                  <c:v>137.70206590289982</c:v>
                </c:pt>
                <c:pt idx="77">
                  <c:v>139.45689773003832</c:v>
                </c:pt>
                <c:pt idx="78">
                  <c:v>141.09378417872912</c:v>
                </c:pt>
                <c:pt idx="79">
                  <c:v>142.87378239137627</c:v>
                </c:pt>
                <c:pt idx="80">
                  <c:v>144.57122775496782</c:v>
                </c:pt>
                <c:pt idx="81">
                  <c:v>146.11963985414931</c:v>
                </c:pt>
                <c:pt idx="82">
                  <c:v>147.56251226403987</c:v>
                </c:pt>
                <c:pt idx="83">
                  <c:v>148.98699666509239</c:v>
                </c:pt>
                <c:pt idx="84">
                  <c:v>150.45208873109587</c:v>
                </c:pt>
                <c:pt idx="85">
                  <c:v>151.90507563292422</c:v>
                </c:pt>
                <c:pt idx="86">
                  <c:v>153.08940868540537</c:v>
                </c:pt>
                <c:pt idx="87">
                  <c:v>154.26847541861389</c:v>
                </c:pt>
                <c:pt idx="88">
                  <c:v>155.25781680120292</c:v>
                </c:pt>
                <c:pt idx="89">
                  <c:v>156.0934030747043</c:v>
                </c:pt>
                <c:pt idx="90">
                  <c:v>156.68045852963331</c:v>
                </c:pt>
                <c:pt idx="91">
                  <c:v>157.00774899080966</c:v>
                </c:pt>
                <c:pt idx="92">
                  <c:v>157.17342280652764</c:v>
                </c:pt>
                <c:pt idx="93">
                  <c:v>157.2680058337998</c:v>
                </c:pt>
                <c:pt idx="94">
                  <c:v>157.28923343888735</c:v>
                </c:pt>
                <c:pt idx="95">
                  <c:v>157.21061692384822</c:v>
                </c:pt>
                <c:pt idx="96">
                  <c:v>157.10896905588606</c:v>
                </c:pt>
                <c:pt idx="97">
                  <c:v>156.80040382405787</c:v>
                </c:pt>
                <c:pt idx="98">
                  <c:v>156.25260898734041</c:v>
                </c:pt>
                <c:pt idx="99">
                  <c:v>155.53043071611262</c:v>
                </c:pt>
                <c:pt idx="100">
                  <c:v>154.7202810266777</c:v>
                </c:pt>
                <c:pt idx="101">
                  <c:v>153.90020131049238</c:v>
                </c:pt>
                <c:pt idx="102">
                  <c:v>153.05008819021018</c:v>
                </c:pt>
                <c:pt idx="103">
                  <c:v>152.29132586735926</c:v>
                </c:pt>
                <c:pt idx="104">
                  <c:v>151.62433488545381</c:v>
                </c:pt>
                <c:pt idx="105">
                  <c:v>150.9219714298217</c:v>
                </c:pt>
                <c:pt idx="106">
                  <c:v>150.20678985728381</c:v>
                </c:pt>
                <c:pt idx="107">
                  <c:v>149.45923009208357</c:v>
                </c:pt>
                <c:pt idx="108">
                  <c:v>148.77253129725889</c:v>
                </c:pt>
                <c:pt idx="109">
                  <c:v>148.12114580938572</c:v>
                </c:pt>
                <c:pt idx="110">
                  <c:v>147.54878419946047</c:v>
                </c:pt>
                <c:pt idx="111">
                  <c:v>147.00173347456109</c:v>
                </c:pt>
                <c:pt idx="112">
                  <c:v>146.56966785848545</c:v>
                </c:pt>
                <c:pt idx="113">
                  <c:v>146.32500854589057</c:v>
                </c:pt>
                <c:pt idx="114">
                  <c:v>146.18188613931545</c:v>
                </c:pt>
                <c:pt idx="115">
                  <c:v>146.08137226582636</c:v>
                </c:pt>
                <c:pt idx="116">
                  <c:v>146.17597663565851</c:v>
                </c:pt>
                <c:pt idx="117">
                  <c:v>146.33086640619968</c:v>
                </c:pt>
                <c:pt idx="118">
                  <c:v>146.41867035610457</c:v>
                </c:pt>
                <c:pt idx="119">
                  <c:v>146.57926580742159</c:v>
                </c:pt>
                <c:pt idx="120">
                  <c:v>147.0428260381934</c:v>
                </c:pt>
                <c:pt idx="121">
                  <c:v>147.36830406176736</c:v>
                </c:pt>
                <c:pt idx="122">
                  <c:v>147.93150894808826</c:v>
                </c:pt>
                <c:pt idx="123">
                  <c:v>148.40972438192415</c:v>
                </c:pt>
                <c:pt idx="124">
                  <c:v>148.92983522135273</c:v>
                </c:pt>
                <c:pt idx="125">
                  <c:v>149.55815363253581</c:v>
                </c:pt>
                <c:pt idx="126">
                  <c:v>150.2943692482585</c:v>
                </c:pt>
                <c:pt idx="127">
                  <c:v>151.24159211907826</c:v>
                </c:pt>
                <c:pt idx="128">
                  <c:v>152.12489590009702</c:v>
                </c:pt>
                <c:pt idx="129">
                  <c:v>152.93869785613995</c:v>
                </c:pt>
                <c:pt idx="130">
                  <c:v>153.84686331310073</c:v>
                </c:pt>
                <c:pt idx="131">
                  <c:v>154.67198335919002</c:v>
                </c:pt>
                <c:pt idx="132">
                  <c:v>155.71143266844157</c:v>
                </c:pt>
                <c:pt idx="133">
                  <c:v>156.84706808588794</c:v>
                </c:pt>
                <c:pt idx="134">
                  <c:v>158.05219912020829</c:v>
                </c:pt>
                <c:pt idx="135">
                  <c:v>159.15580072945315</c:v>
                </c:pt>
                <c:pt idx="136">
                  <c:v>160.52183746723972</c:v>
                </c:pt>
                <c:pt idx="137">
                  <c:v>161.89889616012272</c:v>
                </c:pt>
                <c:pt idx="138">
                  <c:v>163.34120660911469</c:v>
                </c:pt>
                <c:pt idx="139">
                  <c:v>164.87375851813988</c:v>
                </c:pt>
                <c:pt idx="140">
                  <c:v>166.70047822188525</c:v>
                </c:pt>
                <c:pt idx="141">
                  <c:v>168.67351493469511</c:v>
                </c:pt>
                <c:pt idx="142">
                  <c:v>170.74433071683342</c:v>
                </c:pt>
                <c:pt idx="143">
                  <c:v>173.08603433950631</c:v>
                </c:pt>
                <c:pt idx="144">
                  <c:v>175.67681557823508</c:v>
                </c:pt>
                <c:pt idx="145">
                  <c:v>178.5091507799724</c:v>
                </c:pt>
                <c:pt idx="146">
                  <c:v>181.51178485668035</c:v>
                </c:pt>
                <c:pt idx="147">
                  <c:v>184.72854489245492</c:v>
                </c:pt>
                <c:pt idx="148">
                  <c:v>187.94868083523824</c:v>
                </c:pt>
                <c:pt idx="149">
                  <c:v>191.18676932161495</c:v>
                </c:pt>
                <c:pt idx="150">
                  <c:v>194.49613276582781</c:v>
                </c:pt>
                <c:pt idx="151">
                  <c:v>197.97430230998114</c:v>
                </c:pt>
                <c:pt idx="152">
                  <c:v>201.48559624044296</c:v>
                </c:pt>
                <c:pt idx="153">
                  <c:v>204.93584358966257</c:v>
                </c:pt>
                <c:pt idx="154">
                  <c:v>208.29474423137188</c:v>
                </c:pt>
                <c:pt idx="155">
                  <c:v>211.62792297023441</c:v>
                </c:pt>
                <c:pt idx="156">
                  <c:v>215.11879312305803</c:v>
                </c:pt>
                <c:pt idx="157">
                  <c:v>218.67741676488393</c:v>
                </c:pt>
                <c:pt idx="158">
                  <c:v>222.47777236971706</c:v>
                </c:pt>
                <c:pt idx="159">
                  <c:v>226.38361284626973</c:v>
                </c:pt>
                <c:pt idx="160">
                  <c:v>230.20023535603718</c:v>
                </c:pt>
                <c:pt idx="161">
                  <c:v>233.64427538077339</c:v>
                </c:pt>
                <c:pt idx="162">
                  <c:v>236.6850616422239</c:v>
                </c:pt>
                <c:pt idx="163">
                  <c:v>239.34370668726135</c:v>
                </c:pt>
                <c:pt idx="164">
                  <c:v>241.82943034044288</c:v>
                </c:pt>
                <c:pt idx="165">
                  <c:v>244.21333870650122</c:v>
                </c:pt>
                <c:pt idx="166">
                  <c:v>246.81631917252344</c:v>
                </c:pt>
                <c:pt idx="167">
                  <c:v>249.41904574924257</c:v>
                </c:pt>
                <c:pt idx="168">
                  <c:v>252.02173001251467</c:v>
                </c:pt>
                <c:pt idx="169">
                  <c:v>254.49813328681006</c:v>
                </c:pt>
                <c:pt idx="170">
                  <c:v>256.67562236081693</c:v>
                </c:pt>
                <c:pt idx="171">
                  <c:v>258.87443742662509</c:v>
                </c:pt>
                <c:pt idx="172">
                  <c:v>260.86979044693686</c:v>
                </c:pt>
                <c:pt idx="173">
                  <c:v>262.62549885245568</c:v>
                </c:pt>
                <c:pt idx="174">
                  <c:v>264.21750837000582</c:v>
                </c:pt>
                <c:pt idx="175">
                  <c:v>265.3705236687203</c:v>
                </c:pt>
                <c:pt idx="176">
                  <c:v>266.40928154135713</c:v>
                </c:pt>
                <c:pt idx="177">
                  <c:v>267.24995704701593</c:v>
                </c:pt>
                <c:pt idx="178">
                  <c:v>268.29015112566452</c:v>
                </c:pt>
                <c:pt idx="179">
                  <c:v>269.18630478354277</c:v>
                </c:pt>
                <c:pt idx="180">
                  <c:v>270.01631764204615</c:v>
                </c:pt>
                <c:pt idx="181">
                  <c:v>270.59987802016718</c:v>
                </c:pt>
                <c:pt idx="182">
                  <c:v>271.25469959813637</c:v>
                </c:pt>
                <c:pt idx="183">
                  <c:v>271.77816561031517</c:v>
                </c:pt>
                <c:pt idx="184">
                  <c:v>272.22628984952269</c:v>
                </c:pt>
                <c:pt idx="185">
                  <c:v>272.63626186794784</c:v>
                </c:pt>
                <c:pt idx="186">
                  <c:v>273.09944899438949</c:v>
                </c:pt>
                <c:pt idx="187">
                  <c:v>273.25676505841932</c:v>
                </c:pt>
                <c:pt idx="188">
                  <c:v>273.1954362508626</c:v>
                </c:pt>
                <c:pt idx="189">
                  <c:v>272.98474588513835</c:v>
                </c:pt>
                <c:pt idx="190">
                  <c:v>272.7052102483633</c:v>
                </c:pt>
                <c:pt idx="191">
                  <c:v>272.34088575219016</c:v>
                </c:pt>
                <c:pt idx="192">
                  <c:v>271.91545109086633</c:v>
                </c:pt>
                <c:pt idx="193">
                  <c:v>271.51285607618996</c:v>
                </c:pt>
                <c:pt idx="194">
                  <c:v>271.07513459726243</c:v>
                </c:pt>
                <c:pt idx="195">
                  <c:v>270.60393457631488</c:v>
                </c:pt>
                <c:pt idx="196">
                  <c:v>270.18183781398454</c:v>
                </c:pt>
                <c:pt idx="197">
                  <c:v>269.87220693130689</c:v>
                </c:pt>
                <c:pt idx="198">
                  <c:v>269.65006037180075</c:v>
                </c:pt>
                <c:pt idx="199">
                  <c:v>269.45267670204731</c:v>
                </c:pt>
                <c:pt idx="200">
                  <c:v>269.09517228051186</c:v>
                </c:pt>
                <c:pt idx="201">
                  <c:v>268.91181490898873</c:v>
                </c:pt>
              </c:numCache>
            </c:numRef>
          </c:val>
          <c:smooth val="0"/>
        </c:ser>
        <c:ser>
          <c:idx val="2"/>
          <c:order val="1"/>
          <c:tx>
            <c:v>Udlån</c:v>
          </c:tx>
          <c:spPr>
            <a:ln>
              <a:solidFill>
                <a:schemeClr val="accent3"/>
              </a:solidFill>
            </a:ln>
          </c:spPr>
          <c:marker>
            <c:symbol val="none"/>
          </c:marker>
          <c:cat>
            <c:numRef>
              <c:f>Udlånsgab!$A$7:$A$208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Udlånsgab!$D$7:$D$208</c:f>
              <c:numCache>
                <c:formatCode>0.00</c:formatCode>
                <c:ptCount val="202"/>
                <c:pt idx="0">
                  <c:v>107.10762656401999</c:v>
                </c:pt>
                <c:pt idx="1">
                  <c:v>107.05516453216795</c:v>
                </c:pt>
                <c:pt idx="2">
                  <c:v>107.24063117859902</c:v>
                </c:pt>
                <c:pt idx="3">
                  <c:v>107.35760088337736</c:v>
                </c:pt>
                <c:pt idx="4">
                  <c:v>108.02132082338336</c:v>
                </c:pt>
                <c:pt idx="5">
                  <c:v>109.07943104230597</c:v>
                </c:pt>
                <c:pt idx="6">
                  <c:v>108.82460131439846</c:v>
                </c:pt>
                <c:pt idx="7">
                  <c:v>108.39171144213731</c:v>
                </c:pt>
                <c:pt idx="8">
                  <c:v>109.17742572487359</c:v>
                </c:pt>
                <c:pt idx="9">
                  <c:v>109.77738012573994</c:v>
                </c:pt>
                <c:pt idx="10">
                  <c:v>110.50180242504</c:v>
                </c:pt>
                <c:pt idx="11">
                  <c:v>111.4686354253712</c:v>
                </c:pt>
                <c:pt idx="12">
                  <c:v>112.53656959788718</c:v>
                </c:pt>
                <c:pt idx="13">
                  <c:v>113.98758381294873</c:v>
                </c:pt>
                <c:pt idx="14">
                  <c:v>116.41375054195278</c:v>
                </c:pt>
                <c:pt idx="15">
                  <c:v>117.41903877019246</c:v>
                </c:pt>
                <c:pt idx="16">
                  <c:v>118.93588568174988</c:v>
                </c:pt>
                <c:pt idx="17">
                  <c:v>119.71786480817921</c:v>
                </c:pt>
                <c:pt idx="18">
                  <c:v>120.64152082468695</c:v>
                </c:pt>
                <c:pt idx="19">
                  <c:v>121.50652667467978</c:v>
                </c:pt>
                <c:pt idx="20">
                  <c:v>122.25341472311486</c:v>
                </c:pt>
                <c:pt idx="21">
                  <c:v>123.11386205647743</c:v>
                </c:pt>
                <c:pt idx="22">
                  <c:v>123.61219674418884</c:v>
                </c:pt>
                <c:pt idx="23">
                  <c:v>123.11136954314716</c:v>
                </c:pt>
                <c:pt idx="24">
                  <c:v>121.85923989316304</c:v>
                </c:pt>
                <c:pt idx="25">
                  <c:v>119.74942461791682</c:v>
                </c:pt>
                <c:pt idx="26">
                  <c:v>119.3933167361274</c:v>
                </c:pt>
                <c:pt idx="27">
                  <c:v>119.19666041470774</c:v>
                </c:pt>
                <c:pt idx="28">
                  <c:v>119.91025850546674</c:v>
                </c:pt>
                <c:pt idx="29">
                  <c:v>120.88181603691322</c:v>
                </c:pt>
                <c:pt idx="30">
                  <c:v>119.4853738709789</c:v>
                </c:pt>
                <c:pt idx="31">
                  <c:v>118.60732827008016</c:v>
                </c:pt>
                <c:pt idx="32">
                  <c:v>118.01553458758774</c:v>
                </c:pt>
                <c:pt idx="33">
                  <c:v>117.15984374352291</c:v>
                </c:pt>
                <c:pt idx="34">
                  <c:v>117.07476197091478</c:v>
                </c:pt>
                <c:pt idx="35">
                  <c:v>117.24031492436595</c:v>
                </c:pt>
                <c:pt idx="36">
                  <c:v>116.9614168036714</c:v>
                </c:pt>
                <c:pt idx="37">
                  <c:v>117.03154772703695</c:v>
                </c:pt>
                <c:pt idx="38">
                  <c:v>117.42866533089871</c:v>
                </c:pt>
                <c:pt idx="39">
                  <c:v>116.72602032914632</c:v>
                </c:pt>
                <c:pt idx="40">
                  <c:v>115.7869789484707</c:v>
                </c:pt>
                <c:pt idx="41">
                  <c:v>115.3084179490271</c:v>
                </c:pt>
                <c:pt idx="42">
                  <c:v>115.60566343795236</c:v>
                </c:pt>
                <c:pt idx="43">
                  <c:v>116.14995487383514</c:v>
                </c:pt>
                <c:pt idx="44">
                  <c:v>117.04008834965187</c:v>
                </c:pt>
                <c:pt idx="45">
                  <c:v>118.4654927633139</c:v>
                </c:pt>
                <c:pt idx="46">
                  <c:v>117.05527656026082</c:v>
                </c:pt>
                <c:pt idx="47">
                  <c:v>115.5500047556788</c:v>
                </c:pt>
                <c:pt idx="48">
                  <c:v>114.14671353099297</c:v>
                </c:pt>
                <c:pt idx="49">
                  <c:v>113.10117407923433</c:v>
                </c:pt>
                <c:pt idx="50">
                  <c:v>110.79417178425695</c:v>
                </c:pt>
                <c:pt idx="51">
                  <c:v>108.34905815446008</c:v>
                </c:pt>
                <c:pt idx="52">
                  <c:v>107.35969931084648</c:v>
                </c:pt>
                <c:pt idx="53">
                  <c:v>108.41251216048545</c:v>
                </c:pt>
                <c:pt idx="54">
                  <c:v>108.66552258190826</c:v>
                </c:pt>
                <c:pt idx="55">
                  <c:v>109.56306201281483</c:v>
                </c:pt>
                <c:pt idx="56">
                  <c:v>110.67295208436062</c:v>
                </c:pt>
                <c:pt idx="57">
                  <c:v>113.27285709573509</c:v>
                </c:pt>
                <c:pt idx="58">
                  <c:v>113.56234624161078</c:v>
                </c:pt>
                <c:pt idx="59">
                  <c:v>115.45027629590069</c:v>
                </c:pt>
                <c:pt idx="60">
                  <c:v>117.07873521262331</c:v>
                </c:pt>
                <c:pt idx="61">
                  <c:v>120.06659632353653</c:v>
                </c:pt>
                <c:pt idx="62">
                  <c:v>120.77152176977992</c:v>
                </c:pt>
                <c:pt idx="63">
                  <c:v>129.29214006454032</c:v>
                </c:pt>
                <c:pt idx="64">
                  <c:v>131.49422635657834</c:v>
                </c:pt>
                <c:pt idx="65">
                  <c:v>135.93184967028193</c:v>
                </c:pt>
                <c:pt idx="66">
                  <c:v>137.53155037596875</c:v>
                </c:pt>
                <c:pt idx="67">
                  <c:v>142.78205712347221</c:v>
                </c:pt>
                <c:pt idx="68">
                  <c:v>143.17091946982461</c:v>
                </c:pt>
                <c:pt idx="69">
                  <c:v>146.28123165957922</c:v>
                </c:pt>
                <c:pt idx="70">
                  <c:v>147.8122044130061</c:v>
                </c:pt>
                <c:pt idx="71">
                  <c:v>152.97803128613032</c:v>
                </c:pt>
                <c:pt idx="72">
                  <c:v>151.74486180706498</c:v>
                </c:pt>
                <c:pt idx="73">
                  <c:v>153.72350691709562</c:v>
                </c:pt>
                <c:pt idx="74">
                  <c:v>154.99827406717714</c:v>
                </c:pt>
                <c:pt idx="75">
                  <c:v>159.7570463480084</c:v>
                </c:pt>
                <c:pt idx="76">
                  <c:v>157.98436830363946</c:v>
                </c:pt>
                <c:pt idx="77">
                  <c:v>158.85873474324995</c:v>
                </c:pt>
                <c:pt idx="78">
                  <c:v>158.19067037517246</c:v>
                </c:pt>
                <c:pt idx="79">
                  <c:v>161.88162890441308</c:v>
                </c:pt>
                <c:pt idx="80">
                  <c:v>161.82199407302596</c:v>
                </c:pt>
                <c:pt idx="81">
                  <c:v>160.56630768908107</c:v>
                </c:pt>
                <c:pt idx="82">
                  <c:v>159.96086768774887</c:v>
                </c:pt>
                <c:pt idx="83">
                  <c:v>160.79637737165856</c:v>
                </c:pt>
                <c:pt idx="84">
                  <c:v>162.64931056826421</c:v>
                </c:pt>
                <c:pt idx="85">
                  <c:v>163.61309830539358</c:v>
                </c:pt>
                <c:pt idx="86">
                  <c:v>160.0779215369221</c:v>
                </c:pt>
                <c:pt idx="87">
                  <c:v>161.0003591556995</c:v>
                </c:pt>
                <c:pt idx="88">
                  <c:v>158.66936842047963</c:v>
                </c:pt>
                <c:pt idx="89">
                  <c:v>156.85552015344052</c:v>
                </c:pt>
                <c:pt idx="90">
                  <c:v>153.26512445854627</c:v>
                </c:pt>
                <c:pt idx="91">
                  <c:v>149.31986037531243</c:v>
                </c:pt>
                <c:pt idx="92">
                  <c:v>146.96138150836651</c:v>
                </c:pt>
                <c:pt idx="93">
                  <c:v>146.11720015724791</c:v>
                </c:pt>
                <c:pt idx="94">
                  <c:v>145.18463498560257</c:v>
                </c:pt>
                <c:pt idx="95">
                  <c:v>143.7277637612809</c:v>
                </c:pt>
                <c:pt idx="96">
                  <c:v>143.58518398908222</c:v>
                </c:pt>
                <c:pt idx="97">
                  <c:v>140.11396804713684</c:v>
                </c:pt>
                <c:pt idx="98">
                  <c:v>135.93301875936146</c:v>
                </c:pt>
                <c:pt idx="99">
                  <c:v>132.7749420161845</c:v>
                </c:pt>
                <c:pt idx="100">
                  <c:v>131.06672845677369</c:v>
                </c:pt>
                <c:pt idx="101">
                  <c:v>130.70689536011918</c:v>
                </c:pt>
                <c:pt idx="102">
                  <c:v>129.96343989561089</c:v>
                </c:pt>
                <c:pt idx="103">
                  <c:v>131.38901321442836</c:v>
                </c:pt>
                <c:pt idx="104">
                  <c:v>132.85857427028668</c:v>
                </c:pt>
                <c:pt idx="105">
                  <c:v>132.05729282171492</c:v>
                </c:pt>
                <c:pt idx="106">
                  <c:v>131.63434988865856</c:v>
                </c:pt>
                <c:pt idx="107">
                  <c:v>130.83650229246857</c:v>
                </c:pt>
                <c:pt idx="108">
                  <c:v>131.70492643936507</c:v>
                </c:pt>
                <c:pt idx="109">
                  <c:v>132.12862002386498</c:v>
                </c:pt>
                <c:pt idx="110">
                  <c:v>133.3555893893718</c:v>
                </c:pt>
                <c:pt idx="111">
                  <c:v>133.63516315280424</c:v>
                </c:pt>
                <c:pt idx="112">
                  <c:v>135.55263314023216</c:v>
                </c:pt>
                <c:pt idx="113">
                  <c:v>138.84198512809004</c:v>
                </c:pt>
                <c:pt idx="114">
                  <c:v>140.65642484551796</c:v>
                </c:pt>
                <c:pt idx="115">
                  <c:v>141.44393348775154</c:v>
                </c:pt>
                <c:pt idx="116">
                  <c:v>145.03267388373965</c:v>
                </c:pt>
                <c:pt idx="117">
                  <c:v>146.25937715465597</c:v>
                </c:pt>
                <c:pt idx="118">
                  <c:v>145.19163725132131</c:v>
                </c:pt>
                <c:pt idx="119">
                  <c:v>146.64267366725994</c:v>
                </c:pt>
                <c:pt idx="120">
                  <c:v>152.33367614096315</c:v>
                </c:pt>
                <c:pt idx="121">
                  <c:v>150.12759697733918</c:v>
                </c:pt>
                <c:pt idx="122">
                  <c:v>154.71776537644831</c:v>
                </c:pt>
                <c:pt idx="123">
                  <c:v>153.53850712251693</c:v>
                </c:pt>
                <c:pt idx="124">
                  <c:v>154.63830039212476</c:v>
                </c:pt>
                <c:pt idx="125">
                  <c:v>156.97510890195161</c:v>
                </c:pt>
                <c:pt idx="126">
                  <c:v>159.36653351167277</c:v>
                </c:pt>
                <c:pt idx="127">
                  <c:v>163.70320653445242</c:v>
                </c:pt>
                <c:pt idx="128">
                  <c:v>163.13262563361951</c:v>
                </c:pt>
                <c:pt idx="129">
                  <c:v>162.43680900999848</c:v>
                </c:pt>
                <c:pt idx="130">
                  <c:v>164.70787257401651</c:v>
                </c:pt>
                <c:pt idx="131">
                  <c:v>163.79335201312023</c:v>
                </c:pt>
                <c:pt idx="132">
                  <c:v>168.27827412615889</c:v>
                </c:pt>
                <c:pt idx="133">
                  <c:v>170.72188317234773</c:v>
                </c:pt>
                <c:pt idx="134">
                  <c:v>172.73715314311931</c:v>
                </c:pt>
                <c:pt idx="135">
                  <c:v>171.67404625530338</c:v>
                </c:pt>
                <c:pt idx="136">
                  <c:v>177.22085570593819</c:v>
                </c:pt>
                <c:pt idx="137">
                  <c:v>178.31852390703506</c:v>
                </c:pt>
                <c:pt idx="138">
                  <c:v>180.42596975308905</c:v>
                </c:pt>
                <c:pt idx="139">
                  <c:v>183.03656974121569</c:v>
                </c:pt>
                <c:pt idx="140">
                  <c:v>189.43332652775851</c:v>
                </c:pt>
                <c:pt idx="141">
                  <c:v>193.29408159470543</c:v>
                </c:pt>
                <c:pt idx="142">
                  <c:v>196.36115188006366</c:v>
                </c:pt>
                <c:pt idx="143">
                  <c:v>202.66113831870695</c:v>
                </c:pt>
                <c:pt idx="144">
                  <c:v>208.72217378447556</c:v>
                </c:pt>
                <c:pt idx="145">
                  <c:v>214.79724677903425</c:v>
                </c:pt>
                <c:pt idx="146">
                  <c:v>219.72070543790812</c:v>
                </c:pt>
                <c:pt idx="147">
                  <c:v>225.56135408488382</c:v>
                </c:pt>
                <c:pt idx="148">
                  <c:v>227.69140642405677</c:v>
                </c:pt>
                <c:pt idx="149">
                  <c:v>230.12192196826703</c:v>
                </c:pt>
                <c:pt idx="150">
                  <c:v>233.5675425451949</c:v>
                </c:pt>
                <c:pt idx="151">
                  <c:v>238.86290655712469</c:v>
                </c:pt>
                <c:pt idx="152">
                  <c:v>241.79670202823254</c:v>
                </c:pt>
                <c:pt idx="153">
                  <c:v>243.05908505974006</c:v>
                </c:pt>
                <c:pt idx="154">
                  <c:v>243.7682850271274</c:v>
                </c:pt>
                <c:pt idx="155">
                  <c:v>245.6599065872914</c:v>
                </c:pt>
                <c:pt idx="156">
                  <c:v>250.91814556009683</c:v>
                </c:pt>
                <c:pt idx="157">
                  <c:v>254.64090630605955</c:v>
                </c:pt>
                <c:pt idx="158">
                  <c:v>261.60631854929227</c:v>
                </c:pt>
                <c:pt idx="159">
                  <c:v>266.23468046146451</c:v>
                </c:pt>
                <c:pt idx="160">
                  <c:v>267.39001330695669</c:v>
                </c:pt>
                <c:pt idx="161">
                  <c:v>263.35223329922655</c:v>
                </c:pt>
                <c:pt idx="162">
                  <c:v>258.59150486673104</c:v>
                </c:pt>
                <c:pt idx="163">
                  <c:v>254.03252266939259</c:v>
                </c:pt>
                <c:pt idx="164">
                  <c:v>253.11796843332607</c:v>
                </c:pt>
                <c:pt idx="165">
                  <c:v>253.42560507405162</c:v>
                </c:pt>
                <c:pt idx="166">
                  <c:v>259.55471436424102</c:v>
                </c:pt>
                <c:pt idx="167">
                  <c:v>261.79512450057786</c:v>
                </c:pt>
                <c:pt idx="168">
                  <c:v>264.04933501507907</c:v>
                </c:pt>
                <c:pt idx="169">
                  <c:v>264.00586952616663</c:v>
                </c:pt>
                <c:pt idx="170">
                  <c:v>260.75138864627712</c:v>
                </c:pt>
                <c:pt idx="171">
                  <c:v>263.20417825716288</c:v>
                </c:pt>
                <c:pt idx="172">
                  <c:v>261.56220523088001</c:v>
                </c:pt>
                <c:pt idx="173">
                  <c:v>259.15750194753178</c:v>
                </c:pt>
                <c:pt idx="174">
                  <c:v>258.01825265984382</c:v>
                </c:pt>
                <c:pt idx="175">
                  <c:v>251.75954623341542</c:v>
                </c:pt>
                <c:pt idx="176">
                  <c:v>251.20630190840103</c:v>
                </c:pt>
                <c:pt idx="177">
                  <c:v>249.05111500569637</c:v>
                </c:pt>
                <c:pt idx="178">
                  <c:v>254.0505233895646</c:v>
                </c:pt>
                <c:pt idx="179">
                  <c:v>252.85755882927958</c:v>
                </c:pt>
                <c:pt idx="180">
                  <c:v>253.00334454550878</c:v>
                </c:pt>
                <c:pt idx="181">
                  <c:v>249.80577478605403</c:v>
                </c:pt>
                <c:pt idx="182">
                  <c:v>252.2764022457971</c:v>
                </c:pt>
                <c:pt idx="183">
                  <c:v>251.06299100097814</c:v>
                </c:pt>
                <c:pt idx="184">
                  <c:v>250.79107826651787</c:v>
                </c:pt>
                <c:pt idx="185">
                  <c:v>251.14397443871269</c:v>
                </c:pt>
                <c:pt idx="186">
                  <c:v>253.13078917239164</c:v>
                </c:pt>
                <c:pt idx="187">
                  <c:v>248.56278710180405</c:v>
                </c:pt>
                <c:pt idx="188">
                  <c:v>245.41643232095987</c:v>
                </c:pt>
                <c:pt idx="189">
                  <c:v>243.40483803698038</c:v>
                </c:pt>
                <c:pt idx="190">
                  <c:v>242.76661308840417</c:v>
                </c:pt>
                <c:pt idx="191">
                  <c:v>241.77811217510259</c:v>
                </c:pt>
                <c:pt idx="192">
                  <c:v>241.15530492518985</c:v>
                </c:pt>
                <c:pt idx="193">
                  <c:v>242.01189560812338</c:v>
                </c:pt>
                <c:pt idx="194">
                  <c:v>241.79608212300514</c:v>
                </c:pt>
                <c:pt idx="195">
                  <c:v>241.56904508342203</c:v>
                </c:pt>
                <c:pt idx="196">
                  <c:v>242.81165466362199</c:v>
                </c:pt>
                <c:pt idx="197">
                  <c:v>245.21517223359317</c:v>
                </c:pt>
                <c:pt idx="198">
                  <c:v>247.19814455231929</c:v>
                </c:pt>
                <c:pt idx="199">
                  <c:v>248.05978586723768</c:v>
                </c:pt>
                <c:pt idx="200">
                  <c:v>245.53582222979009</c:v>
                </c:pt>
                <c:pt idx="201">
                  <c:v>249.02477088016596</c:v>
                </c:pt>
              </c:numCache>
            </c:numRef>
          </c:val>
          <c:smooth val="0"/>
        </c:ser>
        <c:dLbls>
          <c:showLegendKey val="0"/>
          <c:showVal val="0"/>
          <c:showCatName val="0"/>
          <c:showSerName val="0"/>
          <c:showPercent val="0"/>
          <c:showBubbleSize val="0"/>
        </c:dLbls>
        <c:marker val="1"/>
        <c:smooth val="0"/>
        <c:axId val="306436736"/>
        <c:axId val="306438528"/>
      </c:lineChart>
      <c:lineChart>
        <c:grouping val="standard"/>
        <c:varyColors val="0"/>
        <c:ser>
          <c:idx val="1"/>
          <c:order val="3"/>
          <c:tx>
            <c:v>Grænseværdi (højre akse)</c:v>
          </c:tx>
          <c:spPr>
            <a:ln>
              <a:solidFill>
                <a:schemeClr val="accent4"/>
              </a:solidFill>
            </a:ln>
          </c:spPr>
          <c:marker>
            <c:symbol val="none"/>
          </c:marker>
          <c:cat>
            <c:numRef>
              <c:f>Udlånsgab!$A$7:$A$208</c:f>
              <c:numCache>
                <c:formatCode>m/d/yyyy</c:formatCode>
                <c:ptCount val="202"/>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numCache>
            </c:numRef>
          </c:cat>
          <c:val>
            <c:numRef>
              <c:f>Udlånsgab!$G$7:$G$208</c:f>
              <c:numCache>
                <c:formatCode>0.00</c:formatCode>
                <c:ptCount val="202"/>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numCache>
            </c:numRef>
          </c:val>
          <c:smooth val="0"/>
        </c:ser>
        <c:dLbls>
          <c:showLegendKey val="0"/>
          <c:showVal val="0"/>
          <c:showCatName val="0"/>
          <c:showSerName val="0"/>
          <c:showPercent val="0"/>
          <c:showBubbleSize val="0"/>
        </c:dLbls>
        <c:marker val="1"/>
        <c:smooth val="0"/>
        <c:axId val="306441600"/>
        <c:axId val="306440064"/>
      </c:lineChart>
      <c:dateAx>
        <c:axId val="306436736"/>
        <c:scaling>
          <c:orientation val="minMax"/>
          <c:min val="29221"/>
        </c:scaling>
        <c:delete val="0"/>
        <c:axPos val="b"/>
        <c:numFmt formatCode="yyyy" sourceLinked="0"/>
        <c:majorTickMark val="out"/>
        <c:minorTickMark val="none"/>
        <c:tickLblPos val="nextTo"/>
        <c:crossAx val="306438528"/>
        <c:crossesAt val="-50"/>
        <c:auto val="1"/>
        <c:lblOffset val="100"/>
        <c:baseTimeUnit val="months"/>
        <c:majorUnit val="36"/>
        <c:majorTimeUnit val="months"/>
      </c:dateAx>
      <c:valAx>
        <c:axId val="306438528"/>
        <c:scaling>
          <c:orientation val="minMax"/>
          <c:max val="300"/>
          <c:min val="100"/>
        </c:scaling>
        <c:delete val="0"/>
        <c:axPos val="l"/>
        <c:majorGridlines>
          <c:spPr>
            <a:ln>
              <a:solidFill>
                <a:schemeClr val="accent6"/>
              </a:solidFill>
            </a:ln>
          </c:spPr>
        </c:majorGridlines>
        <c:numFmt formatCode="0" sourceLinked="0"/>
        <c:majorTickMark val="out"/>
        <c:minorTickMark val="none"/>
        <c:tickLblPos val="nextTo"/>
        <c:spPr>
          <a:ln>
            <a:noFill/>
          </a:ln>
        </c:spPr>
        <c:crossAx val="306436736"/>
        <c:crosses val="autoZero"/>
        <c:crossBetween val="between"/>
        <c:majorUnit val="25"/>
      </c:valAx>
      <c:valAx>
        <c:axId val="306440064"/>
        <c:scaling>
          <c:orientation val="minMax"/>
          <c:max val="40"/>
          <c:min val="-40"/>
        </c:scaling>
        <c:delete val="0"/>
        <c:axPos val="r"/>
        <c:numFmt formatCode="0" sourceLinked="0"/>
        <c:majorTickMark val="none"/>
        <c:minorTickMark val="none"/>
        <c:tickLblPos val="nextTo"/>
        <c:spPr>
          <a:ln>
            <a:noFill/>
          </a:ln>
        </c:spPr>
        <c:crossAx val="306441600"/>
        <c:crosses val="max"/>
        <c:crossBetween val="between"/>
      </c:valAx>
      <c:dateAx>
        <c:axId val="306441600"/>
        <c:scaling>
          <c:orientation val="minMax"/>
        </c:scaling>
        <c:delete val="1"/>
        <c:axPos val="b"/>
        <c:numFmt formatCode="m/d/yyyy" sourceLinked="1"/>
        <c:majorTickMark val="out"/>
        <c:minorTickMark val="none"/>
        <c:tickLblPos val="nextTo"/>
        <c:crossAx val="306440064"/>
        <c:crosses val="autoZero"/>
        <c:auto val="1"/>
        <c:lblOffset val="100"/>
        <c:baseTimeUnit val="months"/>
        <c:majorUnit val="1"/>
        <c:minorUnit val="1"/>
      </c:dateAx>
    </c:plotArea>
    <c:legend>
      <c:legendPos val="r"/>
      <c:layout>
        <c:manualLayout>
          <c:xMode val="edge"/>
          <c:yMode val="edge"/>
          <c:x val="0"/>
          <c:y val="0.92629075395699401"/>
          <c:w val="0.69374560048885203"/>
          <c:h val="7.196488444410986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ser>
          <c:idx val="0"/>
          <c:order val="0"/>
          <c:tx>
            <c:strRef>
              <c:f>'Gearing og kapitaloverdækning'!$E$7</c:f>
              <c:strCache>
                <c:ptCount val="1"/>
                <c:pt idx="0">
                  <c:v>Gearing, koncerner </c:v>
                </c:pt>
              </c:strCache>
            </c:strRef>
          </c:tx>
          <c:marker>
            <c:symbol val="none"/>
          </c:marker>
          <c:cat>
            <c:numRef>
              <c:f>'Gearing og kapitaloverdækning'!$A$8:$A$167</c:f>
              <c:numCache>
                <c:formatCode>m/d/yyyy</c:formatCode>
                <c:ptCount val="160"/>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numCache>
            </c:numRef>
          </c:cat>
          <c:val>
            <c:numRef>
              <c:f>'Gearing og kapitaloverdækning'!$E$8:$E$167</c:f>
              <c:numCache>
                <c:formatCode>0.00</c:formatCode>
                <c:ptCount val="160"/>
                <c:pt idx="83">
                  <c:v>23.872350201528558</c:v>
                </c:pt>
                <c:pt idx="84">
                  <c:v>24.15140902661139</c:v>
                </c:pt>
                <c:pt idx="85">
                  <c:v>24.430467851694218</c:v>
                </c:pt>
                <c:pt idx="86">
                  <c:v>24.709526676777053</c:v>
                </c:pt>
                <c:pt idx="87">
                  <c:v>24.98858550185988</c:v>
                </c:pt>
                <c:pt idx="88">
                  <c:v>25.177223157953591</c:v>
                </c:pt>
                <c:pt idx="89">
                  <c:v>25.365860814047309</c:v>
                </c:pt>
                <c:pt idx="90">
                  <c:v>25.55449847014102</c:v>
                </c:pt>
                <c:pt idx="91">
                  <c:v>25.743136126234738</c:v>
                </c:pt>
                <c:pt idx="92">
                  <c:v>25.743178574596826</c:v>
                </c:pt>
                <c:pt idx="93">
                  <c:v>25.770954805851481</c:v>
                </c:pt>
                <c:pt idx="94">
                  <c:v>25.772859167711385</c:v>
                </c:pt>
                <c:pt idx="95">
                  <c:v>25.902444682306637</c:v>
                </c:pt>
                <c:pt idx="96">
                  <c:v>26.106851341348886</c:v>
                </c:pt>
                <c:pt idx="97">
                  <c:v>26.40559263029165</c:v>
                </c:pt>
                <c:pt idx="98">
                  <c:v>27.070307284030186</c:v>
                </c:pt>
                <c:pt idx="99">
                  <c:v>27.653528151017476</c:v>
                </c:pt>
                <c:pt idx="100">
                  <c:v>27.469976256066293</c:v>
                </c:pt>
                <c:pt idx="101">
                  <c:v>26.998415645577602</c:v>
                </c:pt>
                <c:pt idx="102">
                  <c:v>26.232124600066435</c:v>
                </c:pt>
                <c:pt idx="103">
                  <c:v>25.632507106005114</c:v>
                </c:pt>
                <c:pt idx="104">
                  <c:v>24.890815860020648</c:v>
                </c:pt>
                <c:pt idx="105">
                  <c:v>24.31506491678061</c:v>
                </c:pt>
                <c:pt idx="106">
                  <c:v>24.515023992167983</c:v>
                </c:pt>
                <c:pt idx="107">
                  <c:v>24.746530784712942</c:v>
                </c:pt>
                <c:pt idx="108">
                  <c:v>25.938799259836824</c:v>
                </c:pt>
                <c:pt idx="109">
                  <c:v>27.346553486321827</c:v>
                </c:pt>
                <c:pt idx="110">
                  <c:v>27.912580314328526</c:v>
                </c:pt>
                <c:pt idx="111">
                  <c:v>28.239840216613203</c:v>
                </c:pt>
                <c:pt idx="112">
                  <c:v>28.777252634906791</c:v>
                </c:pt>
                <c:pt idx="113">
                  <c:v>28.906404723145421</c:v>
                </c:pt>
                <c:pt idx="114">
                  <c:v>28.121374714996321</c:v>
                </c:pt>
                <c:pt idx="115">
                  <c:v>27.281689108236055</c:v>
                </c:pt>
                <c:pt idx="116">
                  <c:v>25.662496618256505</c:v>
                </c:pt>
                <c:pt idx="117">
                  <c:v>24.305119059507646</c:v>
                </c:pt>
                <c:pt idx="118">
                  <c:v>24.023665616166774</c:v>
                </c:pt>
                <c:pt idx="119">
                  <c:v>23.683120528341973</c:v>
                </c:pt>
                <c:pt idx="120">
                  <c:v>23.522692170639687</c:v>
                </c:pt>
                <c:pt idx="121">
                  <c:v>23.01808534733215</c:v>
                </c:pt>
                <c:pt idx="122">
                  <c:v>22.052084103251623</c:v>
                </c:pt>
                <c:pt idx="123">
                  <c:v>21.382264180720934</c:v>
                </c:pt>
                <c:pt idx="124">
                  <c:v>21.110512050881695</c:v>
                </c:pt>
                <c:pt idx="125">
                  <c:v>21.141553944189024</c:v>
                </c:pt>
                <c:pt idx="126">
                  <c:v>21.516394662616243</c:v>
                </c:pt>
                <c:pt idx="127">
                  <c:v>21.740352197889564</c:v>
                </c:pt>
                <c:pt idx="128">
                  <c:v>21.670423805417084</c:v>
                </c:pt>
                <c:pt idx="129">
                  <c:v>21.510286521043092</c:v>
                </c:pt>
                <c:pt idx="130">
                  <c:v>21.055878464672364</c:v>
                </c:pt>
                <c:pt idx="131">
                  <c:v>20.505968844652507</c:v>
                </c:pt>
                <c:pt idx="132">
                  <c:v>20.043882836676175</c:v>
                </c:pt>
                <c:pt idx="133">
                  <c:v>20.022503229320783</c:v>
                </c:pt>
                <c:pt idx="134">
                  <c:v>20.227239662895879</c:v>
                </c:pt>
                <c:pt idx="135">
                  <c:v>20.644464198639607</c:v>
                </c:pt>
                <c:pt idx="136">
                  <c:v>21.189130891080254</c:v>
                </c:pt>
                <c:pt idx="137">
                  <c:v>21.663273635336669</c:v>
                </c:pt>
                <c:pt idx="138">
                  <c:v>21.79067015106309</c:v>
                </c:pt>
                <c:pt idx="139">
                  <c:v>21.586970662391888</c:v>
                </c:pt>
                <c:pt idx="140">
                  <c:v>21.174010054780933</c:v>
                </c:pt>
                <c:pt idx="141">
                  <c:v>20.701024000209419</c:v>
                </c:pt>
                <c:pt idx="142">
                  <c:v>20.678728081585671</c:v>
                </c:pt>
                <c:pt idx="143">
                  <c:v>20.748354408519283</c:v>
                </c:pt>
                <c:pt idx="144">
                  <c:v>20.734649634323596</c:v>
                </c:pt>
                <c:pt idx="145">
                  <c:v>20.696363383958449</c:v>
                </c:pt>
                <c:pt idx="146">
                  <c:v>20.486492814644571</c:v>
                </c:pt>
                <c:pt idx="147">
                  <c:v>20.328910179552615</c:v>
                </c:pt>
                <c:pt idx="148">
                  <c:v>20.290336817894261</c:v>
                </c:pt>
                <c:pt idx="149">
                  <c:v>20.148758191241203</c:v>
                </c:pt>
                <c:pt idx="150">
                  <c:v>20.058745858351298</c:v>
                </c:pt>
                <c:pt idx="151">
                  <c:v>19.951935256894817</c:v>
                </c:pt>
                <c:pt idx="152">
                  <c:v>20.46973907828702</c:v>
                </c:pt>
                <c:pt idx="153">
                  <c:v>20.409010333347744</c:v>
                </c:pt>
                <c:pt idx="154">
                  <c:v>20.553043255158443</c:v>
                </c:pt>
                <c:pt idx="155">
                  <c:v>20.921697141823707</c:v>
                </c:pt>
                <c:pt idx="156">
                  <c:v>20.46318185798091</c:v>
                </c:pt>
                <c:pt idx="157">
                  <c:v>20.737443461356438</c:v>
                </c:pt>
                <c:pt idx="158">
                  <c:v>20.856568434282579</c:v>
                </c:pt>
                <c:pt idx="159">
                  <c:v>20.856568434282579</c:v>
                </c:pt>
              </c:numCache>
            </c:numRef>
          </c:val>
          <c:smooth val="0"/>
        </c:ser>
        <c:ser>
          <c:idx val="1"/>
          <c:order val="1"/>
          <c:tx>
            <c:strRef>
              <c:f>'Gearing og kapitaloverdækning'!$F$7</c:f>
              <c:strCache>
                <c:ptCount val="1"/>
                <c:pt idx="0">
                  <c:v>Gearing, pengeinstitutter </c:v>
                </c:pt>
              </c:strCache>
            </c:strRef>
          </c:tx>
          <c:marker>
            <c:symbol val="none"/>
          </c:marker>
          <c:cat>
            <c:numRef>
              <c:f>'Gearing og kapitaloverdækning'!$A$8:$A$167</c:f>
              <c:numCache>
                <c:formatCode>m/d/yyyy</c:formatCode>
                <c:ptCount val="160"/>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numCache>
            </c:numRef>
          </c:cat>
          <c:val>
            <c:numRef>
              <c:f>'Gearing og kapitaloverdækning'!$F$8:$F$167</c:f>
              <c:numCache>
                <c:formatCode>0.00</c:formatCode>
                <c:ptCount val="160"/>
                <c:pt idx="3">
                  <c:v>15.126632887897296</c:v>
                </c:pt>
                <c:pt idx="4">
                  <c:v>15.293597549587147</c:v>
                </c:pt>
                <c:pt idx="5">
                  <c:v>15.460562211276997</c:v>
                </c:pt>
                <c:pt idx="6">
                  <c:v>15.627526872966849</c:v>
                </c:pt>
                <c:pt idx="7">
                  <c:v>15.794491534656698</c:v>
                </c:pt>
                <c:pt idx="8">
                  <c:v>15.700723751899186</c:v>
                </c:pt>
                <c:pt idx="9">
                  <c:v>15.606955969141676</c:v>
                </c:pt>
                <c:pt idx="10">
                  <c:v>15.513188186384165</c:v>
                </c:pt>
                <c:pt idx="11">
                  <c:v>15.419420403626654</c:v>
                </c:pt>
                <c:pt idx="12">
                  <c:v>15.045222754029737</c:v>
                </c:pt>
                <c:pt idx="13">
                  <c:v>14.671025104432822</c:v>
                </c:pt>
                <c:pt idx="14">
                  <c:v>14.296827454835903</c:v>
                </c:pt>
                <c:pt idx="15">
                  <c:v>13.922629805238987</c:v>
                </c:pt>
                <c:pt idx="16">
                  <c:v>14.648307250979427</c:v>
                </c:pt>
                <c:pt idx="17">
                  <c:v>15.373984696719864</c:v>
                </c:pt>
                <c:pt idx="18">
                  <c:v>16.099662142460303</c:v>
                </c:pt>
                <c:pt idx="19">
                  <c:v>16.825339588200741</c:v>
                </c:pt>
                <c:pt idx="20">
                  <c:v>16.570766445737711</c:v>
                </c:pt>
                <c:pt idx="21">
                  <c:v>16.316193303274684</c:v>
                </c:pt>
                <c:pt idx="22">
                  <c:v>16.061620160811653</c:v>
                </c:pt>
                <c:pt idx="23">
                  <c:v>15.807047018348625</c:v>
                </c:pt>
                <c:pt idx="24">
                  <c:v>16.103383340449128</c:v>
                </c:pt>
                <c:pt idx="25">
                  <c:v>16.399719662549629</c:v>
                </c:pt>
                <c:pt idx="26">
                  <c:v>16.696055984650137</c:v>
                </c:pt>
                <c:pt idx="27">
                  <c:v>16.992392306750638</c:v>
                </c:pt>
                <c:pt idx="28">
                  <c:v>17.039486036245428</c:v>
                </c:pt>
                <c:pt idx="29">
                  <c:v>17.086579765740215</c:v>
                </c:pt>
                <c:pt idx="30">
                  <c:v>17.133673495235001</c:v>
                </c:pt>
                <c:pt idx="31">
                  <c:v>17.180767224729792</c:v>
                </c:pt>
                <c:pt idx="32">
                  <c:v>17.085896039169668</c:v>
                </c:pt>
                <c:pt idx="33">
                  <c:v>16.991024853609545</c:v>
                </c:pt>
                <c:pt idx="34">
                  <c:v>16.896153668049422</c:v>
                </c:pt>
                <c:pt idx="35">
                  <c:v>16.801282482489302</c:v>
                </c:pt>
                <c:pt idx="36">
                  <c:v>16.803146946512037</c:v>
                </c:pt>
                <c:pt idx="37">
                  <c:v>16.805011410534771</c:v>
                </c:pt>
                <c:pt idx="38">
                  <c:v>16.806875874557505</c:v>
                </c:pt>
                <c:pt idx="39">
                  <c:v>16.80874033858024</c:v>
                </c:pt>
                <c:pt idx="40">
                  <c:v>17.310793546745348</c:v>
                </c:pt>
                <c:pt idx="41">
                  <c:v>17.377079634280484</c:v>
                </c:pt>
                <c:pt idx="42">
                  <c:v>17.696220536295584</c:v>
                </c:pt>
                <c:pt idx="43">
                  <c:v>17.753268974122619</c:v>
                </c:pt>
                <c:pt idx="44">
                  <c:v>17.523910399123388</c:v>
                </c:pt>
                <c:pt idx="45">
                  <c:v>17.750117149809629</c:v>
                </c:pt>
                <c:pt idx="46">
                  <c:v>17.971495576614608</c:v>
                </c:pt>
                <c:pt idx="47">
                  <c:v>18.551953058880674</c:v>
                </c:pt>
                <c:pt idx="48">
                  <c:v>19.113042699139186</c:v>
                </c:pt>
                <c:pt idx="49">
                  <c:v>19.636216743625159</c:v>
                </c:pt>
                <c:pt idx="50">
                  <c:v>20.225027269511127</c:v>
                </c:pt>
                <c:pt idx="51">
                  <c:v>20.947803379805627</c:v>
                </c:pt>
                <c:pt idx="52">
                  <c:v>21.780152325590514</c:v>
                </c:pt>
                <c:pt idx="53">
                  <c:v>21.733516538223768</c:v>
                </c:pt>
                <c:pt idx="54">
                  <c:v>21.305068071461683</c:v>
                </c:pt>
                <c:pt idx="55">
                  <c:v>20.389877979491384</c:v>
                </c:pt>
                <c:pt idx="56">
                  <c:v>19.109190276653042</c:v>
                </c:pt>
                <c:pt idx="57">
                  <c:v>18.624294410206048</c:v>
                </c:pt>
                <c:pt idx="58">
                  <c:v>18.342362471292514</c:v>
                </c:pt>
                <c:pt idx="59">
                  <c:v>18.421229440586423</c:v>
                </c:pt>
                <c:pt idx="60">
                  <c:v>18.765445434352614</c:v>
                </c:pt>
                <c:pt idx="61">
                  <c:v>18.812305458894173</c:v>
                </c:pt>
                <c:pt idx="62">
                  <c:v>18.838253464004893</c:v>
                </c:pt>
                <c:pt idx="63">
                  <c:v>19.018476272957564</c:v>
                </c:pt>
                <c:pt idx="64">
                  <c:v>19.107308750017538</c:v>
                </c:pt>
                <c:pt idx="65">
                  <c:v>19.482156516817781</c:v>
                </c:pt>
                <c:pt idx="66">
                  <c:v>20.003140355649446</c:v>
                </c:pt>
                <c:pt idx="67">
                  <c:v>20.399171652203851</c:v>
                </c:pt>
                <c:pt idx="68">
                  <c:v>20.281293560500838</c:v>
                </c:pt>
                <c:pt idx="69">
                  <c:v>20.626126050860869</c:v>
                </c:pt>
                <c:pt idx="70">
                  <c:v>20.877860179224548</c:v>
                </c:pt>
                <c:pt idx="71">
                  <c:v>21.248466675233349</c:v>
                </c:pt>
                <c:pt idx="72">
                  <c:v>21.444354094731338</c:v>
                </c:pt>
                <c:pt idx="73">
                  <c:v>21.802151988881075</c:v>
                </c:pt>
                <c:pt idx="74">
                  <c:v>22.312113540306207</c:v>
                </c:pt>
                <c:pt idx="75">
                  <c:v>22.559206273196292</c:v>
                </c:pt>
                <c:pt idx="76">
                  <c:v>22.886917525469848</c:v>
                </c:pt>
                <c:pt idx="77">
                  <c:v>23.112637670582856</c:v>
                </c:pt>
                <c:pt idx="78">
                  <c:v>23.119258544870267</c:v>
                </c:pt>
                <c:pt idx="79">
                  <c:v>23.638385325586633</c:v>
                </c:pt>
                <c:pt idx="80">
                  <c:v>23.008737864998441</c:v>
                </c:pt>
                <c:pt idx="81">
                  <c:v>22.531057927198496</c:v>
                </c:pt>
                <c:pt idx="82">
                  <c:v>22.047845049670865</c:v>
                </c:pt>
                <c:pt idx="83">
                  <c:v>21.137306186543046</c:v>
                </c:pt>
                <c:pt idx="84">
                  <c:v>21.552816802386701</c:v>
                </c:pt>
                <c:pt idx="85">
                  <c:v>21.690537688251279</c:v>
                </c:pt>
                <c:pt idx="86">
                  <c:v>21.90266192992857</c:v>
                </c:pt>
                <c:pt idx="87">
                  <c:v>22.170325529804057</c:v>
                </c:pt>
                <c:pt idx="88">
                  <c:v>22.393114032587079</c:v>
                </c:pt>
                <c:pt idx="89">
                  <c:v>22.659370626876839</c:v>
                </c:pt>
                <c:pt idx="90">
                  <c:v>22.930527791160799</c:v>
                </c:pt>
                <c:pt idx="91">
                  <c:v>22.924407179337141</c:v>
                </c:pt>
                <c:pt idx="92">
                  <c:v>22.707789347348623</c:v>
                </c:pt>
                <c:pt idx="93">
                  <c:v>22.337269286256497</c:v>
                </c:pt>
                <c:pt idx="94">
                  <c:v>21.720598654674024</c:v>
                </c:pt>
                <c:pt idx="95">
                  <c:v>21.498265523952114</c:v>
                </c:pt>
                <c:pt idx="96">
                  <c:v>21.566428006644283</c:v>
                </c:pt>
                <c:pt idx="97">
                  <c:v>21.928079198104832</c:v>
                </c:pt>
                <c:pt idx="98">
                  <c:v>22.734793312907442</c:v>
                </c:pt>
                <c:pt idx="99">
                  <c:v>23.309208980815555</c:v>
                </c:pt>
                <c:pt idx="100">
                  <c:v>23.643496696636461</c:v>
                </c:pt>
                <c:pt idx="101">
                  <c:v>23.551423987672159</c:v>
                </c:pt>
                <c:pt idx="102">
                  <c:v>23.187901807064954</c:v>
                </c:pt>
                <c:pt idx="103">
                  <c:v>22.867705328321339</c:v>
                </c:pt>
                <c:pt idx="104">
                  <c:v>22.226423465183547</c:v>
                </c:pt>
                <c:pt idx="105">
                  <c:v>21.544290680257728</c:v>
                </c:pt>
                <c:pt idx="106">
                  <c:v>21.411357508600041</c:v>
                </c:pt>
                <c:pt idx="107">
                  <c:v>21.423827106083163</c:v>
                </c:pt>
                <c:pt idx="108">
                  <c:v>22.211990826275368</c:v>
                </c:pt>
                <c:pt idx="109">
                  <c:v>23.267228406009089</c:v>
                </c:pt>
                <c:pt idx="110">
                  <c:v>23.734252533845851</c:v>
                </c:pt>
                <c:pt idx="111">
                  <c:v>23.973657099899533</c:v>
                </c:pt>
                <c:pt idx="112">
                  <c:v>24.551547702819793</c:v>
                </c:pt>
                <c:pt idx="113">
                  <c:v>24.582497127992777</c:v>
                </c:pt>
                <c:pt idx="114">
                  <c:v>23.787588218086526</c:v>
                </c:pt>
                <c:pt idx="115">
                  <c:v>22.802158191973447</c:v>
                </c:pt>
                <c:pt idx="116">
                  <c:v>21.222735181570638</c:v>
                </c:pt>
                <c:pt idx="117">
                  <c:v>19.909019610148981</c:v>
                </c:pt>
                <c:pt idx="118">
                  <c:v>19.648278642299882</c:v>
                </c:pt>
                <c:pt idx="119">
                  <c:v>19.468463785465168</c:v>
                </c:pt>
                <c:pt idx="120">
                  <c:v>19.343478512265627</c:v>
                </c:pt>
                <c:pt idx="121">
                  <c:v>18.917993525692346</c:v>
                </c:pt>
                <c:pt idx="122">
                  <c:v>17.903781269776758</c:v>
                </c:pt>
                <c:pt idx="123">
                  <c:v>17.160331281665737</c:v>
                </c:pt>
                <c:pt idx="124">
                  <c:v>16.764770227079762</c:v>
                </c:pt>
                <c:pt idx="125">
                  <c:v>16.660355813293819</c:v>
                </c:pt>
                <c:pt idx="126">
                  <c:v>16.889769377841475</c:v>
                </c:pt>
                <c:pt idx="127">
                  <c:v>17.029181702710268</c:v>
                </c:pt>
                <c:pt idx="128">
                  <c:v>16.93581782140885</c:v>
                </c:pt>
                <c:pt idx="129">
                  <c:v>16.778367136131358</c:v>
                </c:pt>
                <c:pt idx="130">
                  <c:v>16.318247478966889</c:v>
                </c:pt>
                <c:pt idx="131">
                  <c:v>15.782563496958002</c:v>
                </c:pt>
                <c:pt idx="132">
                  <c:v>15.328903226749429</c:v>
                </c:pt>
                <c:pt idx="133">
                  <c:v>15.253480191097108</c:v>
                </c:pt>
                <c:pt idx="134">
                  <c:v>15.261691226451777</c:v>
                </c:pt>
                <c:pt idx="135">
                  <c:v>15.408361328449166</c:v>
                </c:pt>
                <c:pt idx="136">
                  <c:v>15.742598923874706</c:v>
                </c:pt>
                <c:pt idx="137">
                  <c:v>15.984690853984734</c:v>
                </c:pt>
                <c:pt idx="138">
                  <c:v>15.995597408088294</c:v>
                </c:pt>
                <c:pt idx="139">
                  <c:v>15.741804571028172</c:v>
                </c:pt>
                <c:pt idx="140">
                  <c:v>15.232402349008069</c:v>
                </c:pt>
                <c:pt idx="141">
                  <c:v>14.745120012076544</c:v>
                </c:pt>
                <c:pt idx="142">
                  <c:v>14.709102734265866</c:v>
                </c:pt>
                <c:pt idx="143">
                  <c:v>14.796725826733025</c:v>
                </c:pt>
                <c:pt idx="144">
                  <c:v>14.841573124752415</c:v>
                </c:pt>
                <c:pt idx="145">
                  <c:v>14.840339375334226</c:v>
                </c:pt>
                <c:pt idx="146">
                  <c:v>14.758934351021834</c:v>
                </c:pt>
                <c:pt idx="147">
                  <c:v>14.597109398055682</c:v>
                </c:pt>
                <c:pt idx="148">
                  <c:v>14.682307143658875</c:v>
                </c:pt>
                <c:pt idx="149">
                  <c:v>14.688033128501242</c:v>
                </c:pt>
                <c:pt idx="150">
                  <c:v>14.712288861289695</c:v>
                </c:pt>
                <c:pt idx="151">
                  <c:v>14.813518439635216</c:v>
                </c:pt>
                <c:pt idx="152">
                  <c:v>14.599996680847616</c:v>
                </c:pt>
                <c:pt idx="153">
                  <c:v>14.407062559184697</c:v>
                </c:pt>
                <c:pt idx="154">
                  <c:v>14.3724834945899</c:v>
                </c:pt>
                <c:pt idx="155">
                  <c:v>14.512437927749456</c:v>
                </c:pt>
                <c:pt idx="156">
                  <c:v>14.586105859478618</c:v>
                </c:pt>
                <c:pt idx="157">
                  <c:v>14.785877471179081</c:v>
                </c:pt>
                <c:pt idx="158">
                  <c:v>14.785057202140349</c:v>
                </c:pt>
                <c:pt idx="159">
                  <c:v>14.645025298246031</c:v>
                </c:pt>
              </c:numCache>
            </c:numRef>
          </c:val>
          <c:smooth val="0"/>
        </c:ser>
        <c:dLbls>
          <c:showLegendKey val="0"/>
          <c:showVal val="0"/>
          <c:showCatName val="0"/>
          <c:showSerName val="0"/>
          <c:showPercent val="0"/>
          <c:showBubbleSize val="0"/>
        </c:dLbls>
        <c:marker val="1"/>
        <c:smooth val="0"/>
        <c:axId val="307446528"/>
        <c:axId val="307448064"/>
      </c:lineChart>
      <c:lineChart>
        <c:grouping val="standard"/>
        <c:varyColors val="0"/>
        <c:ser>
          <c:idx val="2"/>
          <c:order val="2"/>
          <c:tx>
            <c:strRef>
              <c:f>'Gearing og kapitaloverdækning'!$G$7</c:f>
              <c:strCache>
                <c:ptCount val="1"/>
                <c:pt idx="0">
                  <c:v>Kapitaloverdækning, pengeinstitutter </c:v>
                </c:pt>
              </c:strCache>
            </c:strRef>
          </c:tx>
          <c:marker>
            <c:symbol val="none"/>
          </c:marker>
          <c:cat>
            <c:numRef>
              <c:f>'Gearing og kapitaloverdækning'!$A$8:$A$167</c:f>
              <c:numCache>
                <c:formatCode>m/d/yyyy</c:formatCode>
                <c:ptCount val="160"/>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numCache>
            </c:numRef>
          </c:cat>
          <c:val>
            <c:numRef>
              <c:f>'Gearing og kapitaloverdækning'!$G$8:$G$167</c:f>
              <c:numCache>
                <c:formatCode>0.00</c:formatCode>
                <c:ptCount val="160"/>
                <c:pt idx="84">
                  <c:v>4.3610250497499141</c:v>
                </c:pt>
                <c:pt idx="85">
                  <c:v>4.582564543722083</c:v>
                </c:pt>
                <c:pt idx="86">
                  <c:v>4.682089387770219</c:v>
                </c:pt>
                <c:pt idx="87">
                  <c:v>4.6935525748559055</c:v>
                </c:pt>
                <c:pt idx="88">
                  <c:v>4.8134456807336043</c:v>
                </c:pt>
                <c:pt idx="89">
                  <c:v>4.80916952893977</c:v>
                </c:pt>
                <c:pt idx="90">
                  <c:v>4.852193378794615</c:v>
                </c:pt>
                <c:pt idx="91">
                  <c:v>5.0718219233052579</c:v>
                </c:pt>
                <c:pt idx="92">
                  <c:v>5.1945615848792528</c:v>
                </c:pt>
                <c:pt idx="93">
                  <c:v>5.3351876200877486</c:v>
                </c:pt>
                <c:pt idx="94">
                  <c:v>5.4741776400747675</c:v>
                </c:pt>
                <c:pt idx="95">
                  <c:v>5.5047396380152032</c:v>
                </c:pt>
                <c:pt idx="96">
                  <c:v>5.3776983063355983</c:v>
                </c:pt>
                <c:pt idx="97">
                  <c:v>5.2109650354420314</c:v>
                </c:pt>
                <c:pt idx="98">
                  <c:v>5.0219839619783224</c:v>
                </c:pt>
                <c:pt idx="99">
                  <c:v>4.7929190145270413</c:v>
                </c:pt>
                <c:pt idx="100">
                  <c:v>4.6924998002010172</c:v>
                </c:pt>
                <c:pt idx="101">
                  <c:v>4.6232233224473296</c:v>
                </c:pt>
                <c:pt idx="102">
                  <c:v>4.5617932244334014</c:v>
                </c:pt>
                <c:pt idx="103">
                  <c:v>4.5531626542685846</c:v>
                </c:pt>
                <c:pt idx="104">
                  <c:v>4.6848464082882018</c:v>
                </c:pt>
                <c:pt idx="105">
                  <c:v>4.920064576737496</c:v>
                </c:pt>
                <c:pt idx="106">
                  <c:v>4.9251715459337717</c:v>
                </c:pt>
                <c:pt idx="107">
                  <c:v>4.7784451339572875</c:v>
                </c:pt>
                <c:pt idx="108">
                  <c:v>4.2579725669786441</c:v>
                </c:pt>
                <c:pt idx="109">
                  <c:v>4.0075000000000003</c:v>
                </c:pt>
                <c:pt idx="110">
                  <c:v>4.0024999999999995</c:v>
                </c:pt>
                <c:pt idx="111">
                  <c:v>4.3224999999999998</c:v>
                </c:pt>
                <c:pt idx="112">
                  <c:v>4.6074999999999999</c:v>
                </c:pt>
                <c:pt idx="113">
                  <c:v>4.6850000000000005</c:v>
                </c:pt>
                <c:pt idx="114">
                  <c:v>5.2125000000000004</c:v>
                </c:pt>
                <c:pt idx="115">
                  <c:v>5.6175000000000006</c:v>
                </c:pt>
                <c:pt idx="116">
                  <c:v>6.1550000000000002</c:v>
                </c:pt>
                <c:pt idx="117">
                  <c:v>6.6274999999999995</c:v>
                </c:pt>
                <c:pt idx="118">
                  <c:v>6.64</c:v>
                </c:pt>
                <c:pt idx="119">
                  <c:v>6.72</c:v>
                </c:pt>
                <c:pt idx="120">
                  <c:v>6.7174999999999994</c:v>
                </c:pt>
                <c:pt idx="121">
                  <c:v>6.8525</c:v>
                </c:pt>
                <c:pt idx="122">
                  <c:v>7.4550000000000001</c:v>
                </c:pt>
                <c:pt idx="123">
                  <c:v>7.875</c:v>
                </c:pt>
                <c:pt idx="124">
                  <c:v>8.4375</c:v>
                </c:pt>
                <c:pt idx="125">
                  <c:v>8.9024999999999999</c:v>
                </c:pt>
                <c:pt idx="126">
                  <c:v>8.9699999999999989</c:v>
                </c:pt>
                <c:pt idx="127">
                  <c:v>9.24</c:v>
                </c:pt>
                <c:pt idx="128">
                  <c:v>9.6624999999999996</c:v>
                </c:pt>
                <c:pt idx="129">
                  <c:v>10.112500000000001</c:v>
                </c:pt>
                <c:pt idx="130">
                  <c:v>10.577500000000001</c:v>
                </c:pt>
                <c:pt idx="131">
                  <c:v>10.67</c:v>
                </c:pt>
                <c:pt idx="132">
                  <c:v>10.7</c:v>
                </c:pt>
                <c:pt idx="133">
                  <c:v>9.9409019665076492</c:v>
                </c:pt>
                <c:pt idx="134">
                  <c:v>9.3140377157657372</c:v>
                </c:pt>
                <c:pt idx="135">
                  <c:v>9.0083968120140963</c:v>
                </c:pt>
                <c:pt idx="136">
                  <c:v>8.4608306294342093</c:v>
                </c:pt>
                <c:pt idx="137">
                  <c:v>8.4685472620485029</c:v>
                </c:pt>
                <c:pt idx="138">
                  <c:v>8.4968973143091482</c:v>
                </c:pt>
                <c:pt idx="139">
                  <c:v>8.5463366249388848</c:v>
                </c:pt>
                <c:pt idx="140">
                  <c:v>8.721145503660054</c:v>
                </c:pt>
                <c:pt idx="141">
                  <c:v>8.8150834657395976</c:v>
                </c:pt>
                <c:pt idx="142">
                  <c:v>8.8638462707745287</c:v>
                </c:pt>
                <c:pt idx="143">
                  <c:v>8.8219106637975599</c:v>
                </c:pt>
                <c:pt idx="144">
                  <c:v>9.00274951023456</c:v>
                </c:pt>
                <c:pt idx="145">
                  <c:v>9.0431500772254676</c:v>
                </c:pt>
                <c:pt idx="146">
                  <c:v>9.2677582819274775</c:v>
                </c:pt>
                <c:pt idx="147">
                  <c:v>9.5949707084624567</c:v>
                </c:pt>
                <c:pt idx="148">
                  <c:v>9.6397809656888391</c:v>
                </c:pt>
                <c:pt idx="149">
                  <c:v>9.7252356822432464</c:v>
                </c:pt>
                <c:pt idx="150">
                  <c:v>9.3508013410146038</c:v>
                </c:pt>
                <c:pt idx="151">
                  <c:v>8.7668672752842518</c:v>
                </c:pt>
                <c:pt idx="152">
                  <c:v>8.2905287835320767</c:v>
                </c:pt>
                <c:pt idx="153">
                  <c:v>7.9127738295837444</c:v>
                </c:pt>
                <c:pt idx="154">
                  <c:v>7.4713629131681696</c:v>
                </c:pt>
                <c:pt idx="155">
                  <c:v>6.845119252462414</c:v>
                </c:pt>
                <c:pt idx="156">
                  <c:v>6.4239921946998502</c:v>
                </c:pt>
                <c:pt idx="157">
                  <c:v>6.5374542404817726</c:v>
                </c:pt>
                <c:pt idx="158">
                  <c:v>7.0166273287539607</c:v>
                </c:pt>
                <c:pt idx="159">
                  <c:v>7.8888932461338985</c:v>
                </c:pt>
              </c:numCache>
            </c:numRef>
          </c:val>
          <c:smooth val="0"/>
        </c:ser>
        <c:dLbls>
          <c:showLegendKey val="0"/>
          <c:showVal val="0"/>
          <c:showCatName val="0"/>
          <c:showSerName val="0"/>
          <c:showPercent val="0"/>
          <c:showBubbleSize val="0"/>
        </c:dLbls>
        <c:marker val="1"/>
        <c:smooth val="0"/>
        <c:axId val="307471872"/>
        <c:axId val="307470336"/>
      </c:lineChart>
      <c:dateAx>
        <c:axId val="307446528"/>
        <c:scaling>
          <c:orientation val="minMax"/>
          <c:min val="29221"/>
        </c:scaling>
        <c:delete val="0"/>
        <c:axPos val="b"/>
        <c:numFmt formatCode="yyyy" sourceLinked="0"/>
        <c:majorTickMark val="out"/>
        <c:minorTickMark val="out"/>
        <c:tickLblPos val="nextTo"/>
        <c:crossAx val="307448064"/>
        <c:crossesAt val="-50"/>
        <c:auto val="1"/>
        <c:lblOffset val="100"/>
        <c:baseTimeUnit val="months"/>
        <c:majorUnit val="36"/>
        <c:majorTimeUnit val="months"/>
        <c:minorUnit val="12"/>
        <c:minorTimeUnit val="months"/>
      </c:dateAx>
      <c:valAx>
        <c:axId val="307448064"/>
        <c:scaling>
          <c:orientation val="minMax"/>
          <c:max val="30"/>
          <c:min val="10"/>
        </c:scaling>
        <c:delete val="0"/>
        <c:axPos val="l"/>
        <c:majorGridlines>
          <c:spPr>
            <a:ln>
              <a:solidFill>
                <a:schemeClr val="accent6"/>
              </a:solidFill>
            </a:ln>
          </c:spPr>
        </c:majorGridlines>
        <c:numFmt formatCode="0" sourceLinked="0"/>
        <c:majorTickMark val="out"/>
        <c:minorTickMark val="none"/>
        <c:tickLblPos val="nextTo"/>
        <c:spPr>
          <a:ln>
            <a:noFill/>
          </a:ln>
        </c:spPr>
        <c:crossAx val="307446528"/>
        <c:crosses val="autoZero"/>
        <c:crossBetween val="between"/>
      </c:valAx>
      <c:valAx>
        <c:axId val="307470336"/>
        <c:scaling>
          <c:orientation val="minMax"/>
          <c:min val="2"/>
        </c:scaling>
        <c:delete val="0"/>
        <c:axPos val="r"/>
        <c:numFmt formatCode="0" sourceLinked="0"/>
        <c:majorTickMark val="out"/>
        <c:minorTickMark val="none"/>
        <c:tickLblPos val="nextTo"/>
        <c:spPr>
          <a:ln>
            <a:noFill/>
          </a:ln>
        </c:spPr>
        <c:crossAx val="307471872"/>
        <c:crosses val="max"/>
        <c:crossBetween val="between"/>
      </c:valAx>
      <c:dateAx>
        <c:axId val="307471872"/>
        <c:scaling>
          <c:orientation val="minMax"/>
        </c:scaling>
        <c:delete val="1"/>
        <c:axPos val="b"/>
        <c:numFmt formatCode="m/d/yyyy" sourceLinked="1"/>
        <c:majorTickMark val="out"/>
        <c:minorTickMark val="none"/>
        <c:tickLblPos val="nextTo"/>
        <c:crossAx val="307470336"/>
        <c:crosses val="autoZero"/>
        <c:auto val="1"/>
        <c:lblOffset val="100"/>
        <c:baseTimeUnit val="months"/>
      </c:dateAx>
    </c:plotArea>
    <c:legend>
      <c:legendPos val="r"/>
      <c:layout>
        <c:manualLayout>
          <c:xMode val="edge"/>
          <c:yMode val="edge"/>
          <c:x val="8.0734663935509471E-4"/>
          <c:y val="0.93474353682012623"/>
          <c:w val="0.74263184774317004"/>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dLbls>
          <c:showLegendKey val="0"/>
          <c:showVal val="0"/>
          <c:showCatName val="0"/>
          <c:showSerName val="0"/>
          <c:showPercent val="0"/>
          <c:showBubbleSize val="0"/>
        </c:dLbls>
        <c:marker val="1"/>
        <c:smooth val="0"/>
        <c:axId val="307526272"/>
        <c:axId val="307995008"/>
      </c:lineChart>
      <c:dateAx>
        <c:axId val="307526272"/>
        <c:scaling>
          <c:orientation val="minMax"/>
          <c:min val="-13"/>
        </c:scaling>
        <c:delete val="0"/>
        <c:axPos val="b"/>
        <c:numFmt formatCode="yyyy" sourceLinked="0"/>
        <c:majorTickMark val="out"/>
        <c:minorTickMark val="out"/>
        <c:tickLblPos val="nextTo"/>
        <c:crossAx val="307995008"/>
        <c:crossesAt val="-50"/>
        <c:auto val="1"/>
        <c:lblOffset val="100"/>
        <c:baseTimeUnit val="months"/>
        <c:majorUnit val="12"/>
        <c:majorTimeUnit val="months"/>
        <c:minorUnit val="12"/>
        <c:minorTimeUnit val="months"/>
      </c:dateAx>
      <c:valAx>
        <c:axId val="307995008"/>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307526272"/>
        <c:crosses val="autoZero"/>
        <c:crossBetween val="between"/>
      </c:valAx>
    </c:plotArea>
    <c:legend>
      <c:legendPos val="r"/>
      <c:layout>
        <c:manualLayout>
          <c:xMode val="edge"/>
          <c:yMode val="edge"/>
          <c:x val="0"/>
          <c:y val="0.94734188935044539"/>
          <c:w val="0.41708997306427753"/>
          <c:h val="3.7865542397751459E-2"/>
        </c:manualLayout>
      </c:layout>
      <c:overlay val="0"/>
    </c:legend>
    <c:plotVisOnly val="1"/>
    <c:dispBlanksAs val="gap"/>
    <c:showDLblsOverMax val="0"/>
  </c:chart>
  <c:spPr>
    <a:ln>
      <a:noFill/>
    </a:ln>
  </c:spPr>
  <c:txPr>
    <a:bodyPr/>
    <a:lstStyle/>
    <a:p>
      <a:pPr>
        <a:defRPr>
          <a:latin typeface="Verdana" panose="020B0604030504040204" pitchFamily="34" charset="0"/>
          <a:ea typeface="Verdana" panose="020B0604030504040204" pitchFamily="34" charset="0"/>
          <a:cs typeface="Verdana" panose="020B0604030504040204" pitchFamily="34" charset="0"/>
        </a:defRPr>
      </a:pPr>
      <a:endParaRPr lang="da-DK"/>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Diagram4">
    <tabColor theme="7"/>
  </sheetPr>
  <sheetViews>
    <sheetView zoomScale="80"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Diagram11">
    <tabColor theme="7"/>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Diagram12">
    <tabColor theme="7"/>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Diagram5">
    <tabColor theme="7"/>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Diagram7">
    <tabColor theme="7"/>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Diagram8">
    <tabColor theme="7"/>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Diagram20">
    <tabColor theme="7"/>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8">
    <tabColor theme="7"/>
  </sheetPr>
  <sheetViews>
    <sheetView zoomScale="91"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16">
    <tabColor theme="7"/>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1">
    <tabColor theme="7"/>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2">
    <tabColor theme="7"/>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10">
    <tabColor theme="7"/>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3">
    <tabColor theme="7"/>
  </sheetPr>
  <sheetViews>
    <sheetView zoomScale="95"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Diagram13">
    <tabColor theme="7"/>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Diagram15">
    <tabColor theme="7"/>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67825" cy="6029325"/>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0.008</cdr:x>
      <cdr:y>0.01261</cdr:y>
    </cdr:from>
    <cdr:to>
      <cdr:x>0.21427</cdr:x>
      <cdr:y>0.08602</cdr:y>
    </cdr:to>
    <cdr:sp macro="" textlink="">
      <cdr:nvSpPr>
        <cdr:cNvPr id="3" name="Tekstboks 1"/>
        <cdr:cNvSpPr txBox="1"/>
      </cdr:nvSpPr>
      <cdr:spPr>
        <a:xfrm xmlns:a="http://schemas.openxmlformats.org/drawingml/2006/main">
          <a:off x="74270" y="76240"/>
          <a:ext cx="1915821"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disponibel indkomst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0.0164</cdr:x>
      <cdr:y>0.00933</cdr:y>
    </cdr:from>
    <cdr:to>
      <cdr:x>0.22267</cdr:x>
      <cdr:y>0.08274</cdr:y>
    </cdr:to>
    <cdr:sp macro="" textlink="">
      <cdr:nvSpPr>
        <cdr:cNvPr id="3" name="Tekstboks 1"/>
        <cdr:cNvSpPr txBox="1"/>
      </cdr:nvSpPr>
      <cdr:spPr>
        <a:xfrm xmlns:a="http://schemas.openxmlformats.org/drawingml/2006/main">
          <a:off x="152203" y="56397"/>
          <a:ext cx="1914425"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Årlig vækst, pct.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72337" cy="6031832"/>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0.00695</cdr:x>
      <cdr:y>0.00984</cdr:y>
    </cdr:from>
    <cdr:to>
      <cdr:x>0.14053</cdr:x>
      <cdr:y>0.08325</cdr:y>
    </cdr:to>
    <cdr:sp macro="" textlink="">
      <cdr:nvSpPr>
        <cdr:cNvPr id="3" name="Tekstboks 1"/>
        <cdr:cNvSpPr txBox="1"/>
      </cdr:nvSpPr>
      <cdr:spPr>
        <a:xfrm xmlns:a="http://schemas.openxmlformats.org/drawingml/2006/main">
          <a:off x="64398" y="59353"/>
          <a:ext cx="1238598"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dr:relSizeAnchor xmlns:cdr="http://schemas.openxmlformats.org/drawingml/2006/chartDrawing">
    <cdr:from>
      <cdr:x>0.90414</cdr:x>
      <cdr:y>0.0087</cdr:y>
    </cdr:from>
    <cdr:to>
      <cdr:x>0.99048</cdr:x>
      <cdr:y>0.08211</cdr:y>
    </cdr:to>
    <cdr:sp macro="" textlink="">
      <cdr:nvSpPr>
        <cdr:cNvPr id="4" name="Tekstboks 1"/>
        <cdr:cNvSpPr txBox="1"/>
      </cdr:nvSpPr>
      <cdr:spPr>
        <a:xfrm xmlns:a="http://schemas.openxmlformats.org/drawingml/2006/main">
          <a:off x="8383497" y="52478"/>
          <a:ext cx="800609"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år-til-år</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0.01353</cdr:x>
      <cdr:y>0.01374</cdr:y>
    </cdr:from>
    <cdr:to>
      <cdr:x>0.2198</cdr:x>
      <cdr:y>0.08715</cdr:y>
    </cdr:to>
    <cdr:sp macro="" textlink="">
      <cdr:nvSpPr>
        <cdr:cNvPr id="3" name="Tekstboks 1"/>
        <cdr:cNvSpPr txBox="1"/>
      </cdr:nvSpPr>
      <cdr:spPr>
        <a:xfrm xmlns:a="http://schemas.openxmlformats.org/drawingml/2006/main">
          <a:off x="125557" y="8305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a:t>
          </a:r>
          <a:r>
            <a:rPr lang="da-DK" sz="1000" baseline="0">
              <a:latin typeface="Franklin Gothic Book" panose="020B0503020102020204" pitchFamily="34" charset="0"/>
              <a:ea typeface="Verdana" panose="020B0604030504040204" pitchFamily="34" charset="0"/>
              <a:cs typeface="Verdana" panose="020B0604030504040204" pitchFamily="34" charset="0"/>
            </a:rPr>
            <a:t>/kapital</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0.96861</cdr:x>
      <cdr:y>0.01501</cdr:y>
    </cdr:from>
    <cdr:to>
      <cdr:x>1</cdr:x>
      <cdr:y>0.05927</cdr:y>
    </cdr:to>
    <cdr:sp macro="" textlink="">
      <cdr:nvSpPr>
        <cdr:cNvPr id="4" name="Tekstboks 1"/>
        <cdr:cNvSpPr txBox="1"/>
      </cdr:nvSpPr>
      <cdr:spPr>
        <a:xfrm xmlns:a="http://schemas.openxmlformats.org/drawingml/2006/main">
          <a:off x="8989824" y="90725"/>
          <a:ext cx="291336" cy="26741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8.06646E-17</cdr:x>
      <cdr:y>5.89806E-17</cdr:y>
    </cdr:from>
    <cdr:to>
      <cdr:x>1</cdr:x>
      <cdr:y>1</cdr:y>
    </cdr:to>
    <cdr:pic>
      <cdr:nvPicPr>
        <cdr:cNvPr id="4"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1160" cy="604266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0.00639</cdr:x>
      <cdr:y>0.01729</cdr:y>
    </cdr:from>
    <cdr:to>
      <cdr:x>0.21052</cdr:x>
      <cdr:y>0.07605</cdr:y>
    </cdr:to>
    <cdr:sp macro="" textlink="">
      <cdr:nvSpPr>
        <cdr:cNvPr id="2" name="Tekstboks 1"/>
        <cdr:cNvSpPr txBox="1"/>
      </cdr:nvSpPr>
      <cdr:spPr>
        <a:xfrm xmlns:a="http://schemas.openxmlformats.org/drawingml/2006/main">
          <a:off x="59231" y="104242"/>
          <a:ext cx="1891841" cy="354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a:t>
          </a:r>
        </a:p>
      </cdr:txBody>
    </cdr:sp>
  </cdr:relSizeAnchor>
</c:userShapes>
</file>

<file path=xl/drawings/drawing20.xml><?xml version="1.0" encoding="utf-8"?>
<c:userShapes xmlns:c="http://schemas.openxmlformats.org/drawingml/2006/chart">
  <cdr:relSizeAnchor xmlns:cdr="http://schemas.openxmlformats.org/drawingml/2006/chartDrawing">
    <cdr:from>
      <cdr:x>0.01988</cdr:x>
      <cdr:y>0.00996</cdr:y>
    </cdr:from>
    <cdr:to>
      <cdr:x>0.22615</cdr:x>
      <cdr:y>0.08337</cdr:y>
    </cdr:to>
    <cdr:sp macro="" textlink="">
      <cdr:nvSpPr>
        <cdr:cNvPr id="3" name="Tekstboks 1"/>
        <cdr:cNvSpPr txBox="1"/>
      </cdr:nvSpPr>
      <cdr:spPr>
        <a:xfrm xmlns:a="http://schemas.openxmlformats.org/drawingml/2006/main">
          <a:off x="184528" y="6019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a:p xmlns:a="http://schemas.openxmlformats.org/drawingml/2006/main">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0.0207</cdr:x>
      <cdr:y>0.0087</cdr:y>
    </cdr:from>
    <cdr:to>
      <cdr:x>0.22697</cdr:x>
      <cdr:y>0.08211</cdr:y>
    </cdr:to>
    <cdr:sp macro="" textlink="">
      <cdr:nvSpPr>
        <cdr:cNvPr id="3" name="Tekstboks 1"/>
        <cdr:cNvSpPr txBox="1"/>
      </cdr:nvSpPr>
      <cdr:spPr>
        <a:xfrm xmlns:a="http://schemas.openxmlformats.org/drawingml/2006/main">
          <a:off x="192148" y="5257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a:p xmlns:a="http://schemas.openxmlformats.org/drawingml/2006/main">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0.93985</cdr:x>
      <cdr:y>0.0156</cdr:y>
    </cdr:from>
    <cdr:to>
      <cdr:x>0.99738</cdr:x>
      <cdr:y>0.04941</cdr:y>
    </cdr:to>
    <cdr:sp macro="" textlink="">
      <cdr:nvSpPr>
        <cdr:cNvPr id="2" name="Tekstboks 1"/>
        <cdr:cNvSpPr txBox="1"/>
      </cdr:nvSpPr>
      <cdr:spPr>
        <a:xfrm xmlns:a="http://schemas.openxmlformats.org/drawingml/2006/main">
          <a:off x="8722927" y="94265"/>
          <a:ext cx="533945" cy="204303"/>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dr:relSizeAnchor xmlns:cdr="http://schemas.openxmlformats.org/drawingml/2006/chartDrawing">
    <cdr:from>
      <cdr:x>0.011</cdr:x>
      <cdr:y>0.0156</cdr:y>
    </cdr:from>
    <cdr:to>
      <cdr:x>0.11167</cdr:x>
      <cdr:y>0.05982</cdr:y>
    </cdr:to>
    <cdr:sp macro="" textlink="">
      <cdr:nvSpPr>
        <cdr:cNvPr id="3" name="Tekstboks 2"/>
        <cdr:cNvSpPr txBox="1"/>
      </cdr:nvSpPr>
      <cdr:spPr>
        <a:xfrm xmlns:a="http://schemas.openxmlformats.org/drawingml/2006/main">
          <a:off x="102334" y="94463"/>
          <a:ext cx="936755" cy="267645"/>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0.02077</cdr:x>
      <cdr:y>0.01099</cdr:y>
    </cdr:from>
    <cdr:to>
      <cdr:x>0.15435</cdr:x>
      <cdr:y>0.0844</cdr:y>
    </cdr:to>
    <cdr:sp macro="" textlink="">
      <cdr:nvSpPr>
        <cdr:cNvPr id="3" name="Tekstboks 1"/>
        <cdr:cNvSpPr txBox="1"/>
      </cdr:nvSpPr>
      <cdr:spPr>
        <a:xfrm xmlns:a="http://schemas.openxmlformats.org/drawingml/2006/main">
          <a:off x="192673" y="66298"/>
          <a:ext cx="1239037" cy="44293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a:t>
          </a:r>
          <a:r>
            <a:rPr lang="da-DK" sz="1000" baseline="0">
              <a:latin typeface="Franklin Gothic Book" panose="020B0503020102020204" pitchFamily="34" charset="0"/>
              <a:ea typeface="Verdana" panose="020B0604030504040204" pitchFamily="34" charset="0"/>
              <a:cs typeface="Verdana" panose="020B0604030504040204" pitchFamily="34" charset="0"/>
            </a:rPr>
            <a:t> 2000=1</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0.92026</cdr:x>
      <cdr:y>0.01118</cdr:y>
    </cdr:from>
    <cdr:to>
      <cdr:x>0.99776</cdr:x>
      <cdr:y>0.08459</cdr:y>
    </cdr:to>
    <cdr:sp macro="" textlink="">
      <cdr:nvSpPr>
        <cdr:cNvPr id="4" name="Tekstboks 1"/>
        <cdr:cNvSpPr txBox="1"/>
      </cdr:nvSpPr>
      <cdr:spPr>
        <a:xfrm xmlns:a="http://schemas.openxmlformats.org/drawingml/2006/main">
          <a:off x="8535992" y="67445"/>
          <a:ext cx="718846" cy="442930"/>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år-til-år</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0.02468</cdr:x>
      <cdr:y>0.00726</cdr:y>
    </cdr:from>
    <cdr:to>
      <cdr:x>0.11929</cdr:x>
      <cdr:y>0.08067</cdr:y>
    </cdr:to>
    <cdr:sp macro="" textlink="">
      <cdr:nvSpPr>
        <cdr:cNvPr id="3" name="Tekstboks 1"/>
        <cdr:cNvSpPr txBox="1"/>
      </cdr:nvSpPr>
      <cdr:spPr>
        <a:xfrm xmlns:a="http://schemas.openxmlformats.org/drawingml/2006/main">
          <a:off x="228894" y="43815"/>
          <a:ext cx="877566" cy="44293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baseline="0">
              <a:latin typeface="Franklin Gothic Book" panose="020B0503020102020204" pitchFamily="34" charset="0"/>
              <a:ea typeface="Verdana" panose="020B0604030504040204" pitchFamily="34" charset="0"/>
              <a:cs typeface="Verdana" panose="020B0604030504040204" pitchFamily="34" charset="0"/>
            </a:rPr>
            <a:t> af BNP</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352" cy="6045758"/>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0.79322</cdr:x>
      <cdr:y>0.01514</cdr:y>
    </cdr:from>
    <cdr:to>
      <cdr:x>0.99589</cdr:x>
      <cdr:y>0.08854</cdr:y>
    </cdr:to>
    <cdr:sp macro="" textlink="">
      <cdr:nvSpPr>
        <cdr:cNvPr id="2" name="Tekstboks 1"/>
        <cdr:cNvSpPr txBox="1"/>
      </cdr:nvSpPr>
      <cdr:spPr>
        <a:xfrm xmlns:a="http://schemas.openxmlformats.org/drawingml/2006/main">
          <a:off x="7362040" y="91461"/>
          <a:ext cx="1881020" cy="443531"/>
        </a:xfrm>
        <a:prstGeom xmlns:a="http://schemas.openxmlformats.org/drawingml/2006/main" prst="rect">
          <a:avLst/>
        </a:prstGeom>
      </cdr:spPr>
      <cdr:txBody>
        <a:bodyPr xmlns:a="http://schemas.openxmlformats.org/drawingml/2006/main" vertOverflow="clip" wrap="square" lIns="3600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samlede risikoeksponering</a:t>
          </a:r>
        </a:p>
      </cdr:txBody>
    </cdr:sp>
  </cdr:relSizeAnchor>
  <cdr:relSizeAnchor xmlns:cdr="http://schemas.openxmlformats.org/drawingml/2006/chartDrawing">
    <cdr:from>
      <cdr:x>0.01231</cdr:x>
      <cdr:y>0.01489</cdr:y>
    </cdr:from>
    <cdr:to>
      <cdr:x>0.10692</cdr:x>
      <cdr:y>0.0883</cdr:y>
    </cdr:to>
    <cdr:sp macro="" textlink="">
      <cdr:nvSpPr>
        <cdr:cNvPr id="3" name="Tekstboks 1"/>
        <cdr:cNvSpPr txBox="1"/>
      </cdr:nvSpPr>
      <cdr:spPr>
        <a:xfrm xmlns:a="http://schemas.openxmlformats.org/drawingml/2006/main">
          <a:off x="114243" y="89963"/>
          <a:ext cx="878091"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dr:relSizeAnchor xmlns:cdr="http://schemas.openxmlformats.org/drawingml/2006/chartDrawing">
    <cdr:from>
      <cdr:x>0.95464</cdr:x>
      <cdr:y>0.3821</cdr:y>
    </cdr:from>
    <cdr:to>
      <cdr:x>0.98441</cdr:x>
      <cdr:y>0.41812</cdr:y>
    </cdr:to>
    <cdr:sp macro="" textlink="">
      <cdr:nvSpPr>
        <cdr:cNvPr id="4" name="Tekstboks 1"/>
        <cdr:cNvSpPr txBox="1"/>
      </cdr:nvSpPr>
      <cdr:spPr>
        <a:xfrm xmlns:a="http://schemas.openxmlformats.org/drawingml/2006/main">
          <a:off x="8867473" y="2308913"/>
          <a:ext cx="276527" cy="217656"/>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Verdana" panose="020B0604030504040204" pitchFamily="34" charset="0"/>
              <a:ea typeface="Verdana" panose="020B0604030504040204" pitchFamily="34" charset="0"/>
              <a:cs typeface="Verdana" panose="020B0604030504040204" pitchFamily="34" charset="0"/>
            </a:rPr>
            <a:t>2,5</a:t>
          </a:r>
        </a:p>
      </cdr:txBody>
    </cdr:sp>
  </cdr:relSizeAnchor>
  <cdr:relSizeAnchor xmlns:cdr="http://schemas.openxmlformats.org/drawingml/2006/chartDrawing">
    <cdr:from>
      <cdr:x>0.9571</cdr:x>
      <cdr:y>0.46712</cdr:y>
    </cdr:from>
    <cdr:to>
      <cdr:x>0.98687</cdr:x>
      <cdr:y>0.50314</cdr:y>
    </cdr:to>
    <cdr:sp macro="" textlink="">
      <cdr:nvSpPr>
        <cdr:cNvPr id="5" name="Tekstboks 1"/>
        <cdr:cNvSpPr txBox="1"/>
      </cdr:nvSpPr>
      <cdr:spPr>
        <a:xfrm xmlns:a="http://schemas.openxmlformats.org/drawingml/2006/main">
          <a:off x="8890333" y="2822626"/>
          <a:ext cx="276527" cy="21765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Verdana" panose="020B0604030504040204" pitchFamily="34" charset="0"/>
              <a:ea typeface="Verdana" panose="020B0604030504040204" pitchFamily="34" charset="0"/>
              <a:cs typeface="Verdana" panose="020B0604030504040204" pitchFamily="34" charset="0"/>
            </a:rPr>
            <a:t>0,0</a:t>
          </a:r>
        </a:p>
      </cdr:txBody>
    </cdr:sp>
  </cdr:relSizeAnchor>
</c:userShapes>
</file>

<file path=xl/drawings/drawing4.xml><?xml version="1.0" encoding="utf-8"?>
<c:userShapes xmlns:c="http://schemas.openxmlformats.org/drawingml/2006/chart">
  <cdr:relSizeAnchor xmlns:cdr="http://schemas.openxmlformats.org/drawingml/2006/chartDrawing">
    <cdr:from>
      <cdr:x>0.00056</cdr:x>
      <cdr:y>0.00051</cdr:y>
    </cdr:from>
    <cdr:to>
      <cdr:x>1</cdr:x>
      <cdr:y>1</cdr:y>
    </cdr:to>
    <cdr:pic>
      <cdr:nvPicPr>
        <cdr:cNvPr id="4"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1160" cy="604266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0.01884</cdr:x>
      <cdr:y>0.01416</cdr:y>
    </cdr:from>
    <cdr:to>
      <cdr:x>0.22511</cdr:x>
      <cdr:y>0.08757</cdr:y>
    </cdr:to>
    <cdr:sp macro="" textlink="">
      <cdr:nvSpPr>
        <cdr:cNvPr id="3" name="Tekstboks 1"/>
        <cdr:cNvSpPr txBox="1"/>
      </cdr:nvSpPr>
      <cdr:spPr>
        <a:xfrm xmlns:a="http://schemas.openxmlformats.org/drawingml/2006/main">
          <a:off x="174885" y="85570"/>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Årlig</a:t>
          </a:r>
          <a:r>
            <a:rPr lang="da-DK" sz="1000" baseline="0">
              <a:latin typeface="Franklin Gothic Book" panose="020B0503020102020204" pitchFamily="34" charset="0"/>
              <a:ea typeface="Verdana" panose="020B0604030504040204" pitchFamily="34" charset="0"/>
              <a:cs typeface="Verdana" panose="020B0604030504040204" pitchFamily="34" charset="0"/>
            </a:rPr>
            <a:t> realvækst, pct.</a:t>
          </a: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0.84614</cdr:x>
      <cdr:y>0.01648</cdr:y>
    </cdr:from>
    <cdr:to>
      <cdr:x>0.9844</cdr:x>
      <cdr:y>0.06677</cdr:y>
    </cdr:to>
    <cdr:sp macro="" textlink="">
      <cdr:nvSpPr>
        <cdr:cNvPr id="4" name="Tekstboks 1"/>
        <cdr:cNvSpPr txBox="1"/>
      </cdr:nvSpPr>
      <cdr:spPr>
        <a:xfrm xmlns:a="http://schemas.openxmlformats.org/drawingml/2006/main">
          <a:off x="7853139" y="99602"/>
          <a:ext cx="1283241" cy="30388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Afvigelse fra trend, pct.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0.01738</cdr:x>
      <cdr:y>0.01143</cdr:y>
    </cdr:from>
    <cdr:to>
      <cdr:x>0.22365</cdr:x>
      <cdr:y>0.08484</cdr:y>
    </cdr:to>
    <cdr:sp macro="" textlink="">
      <cdr:nvSpPr>
        <cdr:cNvPr id="3" name="Tekstboks 1"/>
        <cdr:cNvSpPr txBox="1"/>
      </cdr:nvSpPr>
      <cdr:spPr>
        <a:xfrm xmlns:a="http://schemas.openxmlformats.org/drawingml/2006/main">
          <a:off x="161439" y="69099"/>
          <a:ext cx="1915822"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7933" cy="60452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Tabel_Core.accdb3" displayName="Tabel_Core.accdb3" ref="A7:H936" totalsRowShown="0" headerRowDxfId="108" dataDxfId="107">
  <tableColumns count="8">
    <tableColumn id="1" name="Dato" dataDxfId="106"/>
    <tableColumn id="2" name="Indikator" dataDxfId="105"/>
    <tableColumn id="3" name="Pengemarkedet" dataDxfId="104"/>
    <tableColumn id="4" name="Obligationsmarkedet" dataDxfId="103"/>
    <tableColumn id="5" name="Aktiemarkedet" dataDxfId="102"/>
    <tableColumn id="6" name="Valutamarkedet" dataDxfId="101"/>
    <tableColumn id="7" name="Banksektoren" dataDxfId="100"/>
    <tableColumn id="8" name="Korrelationsbidrag" dataDxfId="99">
      <calculatedColumnFormula>Tabel_Core.accdb3[[#This Row],[Indikator]]-SUM(Tabel_Core.accdb3[[#This Row],[Pengemarkedet]:[Banksektoren]])</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id="13" name="Tabel_FT_Inputdata_1" displayName="Tabel_FT_Inputdata_1" ref="A6:D74" totalsRowShown="0" headerRowDxfId="43" dataDxfId="42">
  <tableColumns count="4">
    <tableColumn id="2" name="Dato" dataDxfId="41"/>
    <tableColumn id="3" name="Egenkapitalens forrentning før skat (annualiseret)" dataDxfId="40"/>
    <tableColumn id="4" name="10-årig statobligationsrente" dataDxfId="39"/>
    <tableColumn id="1" name="Merafkast i forhold til 10-årig statsobligation" dataDxfId="38"/>
  </tableColumns>
  <tableStyleInfo name="TableStyleMedium2" showFirstColumn="0" showLastColumn="0" showRowStripes="1" showColumnStripes="0"/>
</table>
</file>

<file path=xl/tables/table11.xml><?xml version="1.0" encoding="utf-8"?>
<table xmlns="http://schemas.openxmlformats.org/spreadsheetml/2006/main" id="2" name="Tabel_Figur_1.1_FC" displayName="Tabel_Figur_1.1_FC" ref="A6:D204" totalsRowShown="0" headerRowDxfId="37" dataDxfId="36">
  <autoFilter ref="A6:D204"/>
  <tableColumns count="4">
    <tableColumn id="2" name="Dato" dataDxfId="35"/>
    <tableColumn id="3" name="Finansiel Cykel" dataDxfId="34"/>
    <tableColumn id="4" name="Boligcykel" dataDxfId="33"/>
    <tableColumn id="5" name="Kreditcykel" dataDxfId="32"/>
  </tableColumns>
  <tableStyleInfo name="TableStyleMedium2" showFirstColumn="0" showLastColumn="0" showRowStripes="1" showColumnStripes="0"/>
</table>
</file>

<file path=xl/tables/table12.xml><?xml version="1.0" encoding="utf-8"?>
<table xmlns="http://schemas.openxmlformats.org/spreadsheetml/2006/main" id="3" name="Tabel_Figur_1.1_FC4" displayName="Tabel_Figur_1.1_FC4" ref="A6:D204" totalsRowShown="0" headerRowDxfId="31" dataDxfId="30">
  <autoFilter ref="A6:D204"/>
  <tableColumns count="4">
    <tableColumn id="2" name="Dato" dataDxfId="29"/>
    <tableColumn id="3" name="Finansiel Cykel" dataDxfId="28"/>
    <tableColumn id="4" name="Boligcykel" dataDxfId="27"/>
    <tableColumn id="5" name="Kreditcykel" dataDxfId="26"/>
  </tableColumns>
  <tableStyleInfo name="TableStyleMedium2" showFirstColumn="0" showLastColumn="0" showRowStripes="1" showColumnStripes="0"/>
</table>
</file>

<file path=xl/tables/table13.xml><?xml version="1.0" encoding="utf-8"?>
<table xmlns="http://schemas.openxmlformats.org/spreadsheetml/2006/main" id="15" name="F_Udlaan_Bred_Smal" displayName="F_Udlaan_Bred_Smal" ref="A7:F485" totalsRowShown="0" headerRowDxfId="25" dataDxfId="24">
  <autoFilter ref="A7:F485">
    <filterColumn colId="0">
      <filters>
        <dateGroupItem year="2020" month="3" dateTimeGrouping="month"/>
        <dateGroupItem year="2020" month="6" dateTimeGrouping="month"/>
        <dateGroupItem year="2020" month="9" dateTimeGrouping="month"/>
        <dateGroupItem year="2020" month="10"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filters>
    </filterColumn>
  </autoFilter>
  <tableColumns count="6">
    <tableColumn id="1" name="Dato" dataDxfId="23"/>
    <tableColumn id="2" name="Udlån, smal definition" dataDxfId="22"/>
    <tableColumn id="3" name="Udlån, bred definition" dataDxfId="21"/>
    <tableColumn id="4" name="BNP" dataDxfId="20"/>
    <tableColumn id="7" name="Udlån/BNP, smal definition" dataDxfId="19">
      <calculatedColumnFormula>IF(ISNUMBER(F_Udlaan_Bred_Smal[[#This Row],[BNP]]),F_Udlaan_Bred_Smal[[#This Row],[Udlån, smal definition]]/F_Udlaan_Bred_Smal[[#This Row],[BNP]]*100,NA())</calculatedColumnFormula>
    </tableColumn>
    <tableColumn id="8" name="Udlån/BNP, bred definition" dataDxfId="18">
      <calculatedColumnFormula>IF(ISNUMBER(F_Udlaan_Bred_Smal[[#This Row],[Udlån, bred definition]]),F_Udlaan_Bred_Smal[[#This Row],[Udlån, bred definition]]/F_Udlaan_Bred_Smal[[#This Row],[BNP]]*100,NA())</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id="17" name="F_Boligpriser_Indkomst" displayName="F_Boligpriser_Indkomst" ref="A7:E195" totalsRowShown="0" headerRowDxfId="17" dataDxfId="16">
  <tableColumns count="5">
    <tableColumn id="1" name="Dato" dataDxfId="15"/>
    <tableColumn id="2" name="Nominel disponibel indkomst" dataDxfId="14"/>
    <tableColumn id="3" name="Nominel huspris" dataDxfId="13"/>
    <tableColumn id="4" name="Nominel ejerlejlighedspris" dataDxfId="12"/>
    <tableColumn id="5" name="Vækst i reale huspriser" dataDxfId="11"/>
  </tableColumns>
  <tableStyleInfo name="TableStyleMedium2" showFirstColumn="0" showLastColumn="0" showRowStripes="1" showColumnStripes="0"/>
</table>
</file>

<file path=xl/tables/table15.xml><?xml version="1.0" encoding="utf-8"?>
<table xmlns="http://schemas.openxmlformats.org/spreadsheetml/2006/main" id="21" name="Betalingsbalancen" displayName="Betalingsbalancen" ref="A6:B201" totalsRowShown="0" headerRowDxfId="10" dataDxfId="9">
  <tableColumns count="2">
    <tableColumn id="1" name="Dato" dataDxfId="8"/>
    <tableColumn id="2" name="Betalingsbalancen/BNP" dataDxfId="7"/>
  </tableColumns>
  <tableStyleInfo name="TableStyleMedium2" showFirstColumn="0" showLastColumn="0" showRowStripes="1" showColumnStripes="0"/>
</table>
</file>

<file path=xl/tables/table16.xml><?xml version="1.0" encoding="utf-8"?>
<table xmlns="http://schemas.openxmlformats.org/spreadsheetml/2006/main" id="22" name="F_Referencesats" displayName="F_Referencesats" ref="A6:E208" totalsRowShown="0" headerRowDxfId="6" dataDxfId="5">
  <sortState ref="A7:E208">
    <sortCondition ref="A6"/>
  </sortState>
  <tableColumns count="5">
    <tableColumn id="1" name="Dato" dataDxfId="4"/>
    <tableColumn id="2" name="Udlånsgap (procentpoint)" dataDxfId="3"/>
    <tableColumn id="6" name="Referencesats" dataDxfId="2">
      <calculatedColumnFormula>IF(B7&gt;2,IF(B7&lt;10,B7*0.3125-0.625,F_Referencesats[[#This Row],[Øvre grænse for referencesats]]),F_Referencesats[[#This Row],[Nedre grænse for referencesats]])</calculatedColumnFormula>
    </tableColumn>
    <tableColumn id="7" name="Nedre grænse for referencesats" dataDxfId="1"/>
    <tableColumn id="8" name="Øvre grænse for referencesats" dataDxfId="0"/>
  </tableColumns>
  <tableStyleInfo name="TableStyleMedium2" showFirstColumn="0" showLastColumn="0" showRowStripes="1" showColumnStripes="0"/>
</table>
</file>

<file path=xl/tables/table2.xml><?xml version="1.0" encoding="utf-8"?>
<table xmlns="http://schemas.openxmlformats.org/spreadsheetml/2006/main" id="4" name="Tabel_Core.accdb" displayName="Tabel_Core.accdb" ref="A7:C1201" totalsRowShown="0" headerRowDxfId="98" dataDxfId="97">
  <sortState ref="A8:C1201">
    <sortCondition ref="A8:A262"/>
  </sortState>
  <tableColumns count="3">
    <tableColumn id="1" name="Dato" dataDxfId="96"/>
    <tableColumn id="2" name="Kreditspænd, Europa (procentpoint)" dataDxfId="95"/>
    <tableColumn id="3" name="Aktievolatilitet, Europa (procent)" dataDxfId="94"/>
  </tableColumns>
  <tableStyleInfo name="TableStyleMedium2" showFirstColumn="0" showLastColumn="0" showRowStripes="1" showColumnStripes="0"/>
</table>
</file>

<file path=xl/tables/table3.xml><?xml version="1.0" encoding="utf-8"?>
<table xmlns="http://schemas.openxmlformats.org/spreadsheetml/2006/main" id="5" name="Tabel_Core.accdb18" displayName="Tabel_Core.accdb18" ref="A7:E170" totalsRowShown="0" headerRowDxfId="93" dataDxfId="92">
  <tableColumns count="5">
    <tableColumn id="1" name="Dato" dataDxfId="91"/>
    <tableColumn id="2" name="Enfamiliehuse" dataDxfId="90"/>
    <tableColumn id="3" name="Ejerlejligheder" dataDxfId="89"/>
    <tableColumn id="4" name="Erhvervsejendomme" dataDxfId="88"/>
    <tableColumn id="5" name="Boligprisgab" dataDxfId="87"/>
  </tableColumns>
  <tableStyleInfo name="TableStyleMedium2" showFirstColumn="0" showLastColumn="0" showRowStripes="1" showColumnStripes="0"/>
</table>
</file>

<file path=xl/tables/table4.xml><?xml version="1.0" encoding="utf-8"?>
<table xmlns="http://schemas.openxmlformats.org/spreadsheetml/2006/main" id="6" name="CCB_Merrente" displayName="CCB_Merrente" ref="A7:H221" totalsRowShown="0" headerRowDxfId="86" dataDxfId="85">
  <tableColumns count="8">
    <tableColumn id="1" name="Dato" dataDxfId="84"/>
    <tableColumn id="2" name="Nationalbankens ledende pengepolitiske rente" dataDxfId="83"/>
    <tableColumn id="3" name="Udlånsrente, husholdninger" dataDxfId="82"/>
    <tableColumn id="4" name="Udlånsrente, erhverv" dataDxfId="81"/>
    <tableColumn id="5" name="Merrente, husholdninger" dataDxfId="80">
      <calculatedColumnFormula>CCB_Merrente[[#This Row],[Udlånsrente, husholdninger]]-CCB_Merrente[[#This Row],[Nationalbankens ledende pengepolitiske rente]]</calculatedColumnFormula>
    </tableColumn>
    <tableColumn id="6" name="Merrente, erhverv" dataDxfId="79">
      <calculatedColumnFormula>CCB_Merrente[[#This Row],[Udlånsrente, erhverv]]-CCB_Merrente[[#This Row],[Nationalbankens ledende pengepolitiske rente]]</calculatedColumnFormula>
    </tableColumn>
    <tableColumn id="7" name="Merrente, husholdninger " dataDxfId="78">
      <calculatedColumnFormula>IF(ISNUMBER(E6),AVERAGE(E6:E8),NA())</calculatedColumnFormula>
    </tableColumn>
    <tableColumn id="8" name="Merrente, erhverv " dataDxfId="77">
      <calculatedColumnFormula>IF(ISNUMBER(F6),AVERAGE(F6:F8),NA())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el_Core.accdb7" displayName="Tabel_Core.accdb7" ref="A6:B165" totalsRowShown="0" headerRowDxfId="76" dataDxfId="75">
  <tableColumns count="2">
    <tableColumn id="1" name="Dato" dataDxfId="74"/>
    <tableColumn id="2" name="Stiliseret boligbyrde" dataDxfId="73"/>
  </tableColumns>
  <tableStyleInfo name="TableStyleMedium2" showFirstColumn="0" showLastColumn="0" showRowStripes="1" showColumnStripes="0"/>
</table>
</file>

<file path=xl/tables/table6.xml><?xml version="1.0" encoding="utf-8"?>
<table xmlns="http://schemas.openxmlformats.org/spreadsheetml/2006/main" id="8" name="Kreditvækst" displayName="Kreditvækst" ref="A6:G492" totalsRowShown="0" headerRowDxfId="72" dataDxfId="71">
  <autoFilter ref="A6:G492">
    <filterColumn colId="0">
      <filters>
        <dateGroupItem year="2020" month="3" dateTimeGrouping="month"/>
        <dateGroupItem year="2020" month="6" dateTimeGrouping="month"/>
        <dateGroupItem year="2020" month="9" dateTimeGrouping="month"/>
        <dateGroupItem year="2020" month="10"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dateGroupItem year="1999" month="3" dateTimeGrouping="month"/>
        <dateGroupItem year="1999" month="6" dateTimeGrouping="month"/>
        <dateGroupItem year="1999" month="9" dateTimeGrouping="month"/>
        <dateGroupItem year="1999" month="12" dateTimeGrouping="month"/>
        <dateGroupItem year="1998" month="3" dateTimeGrouping="month"/>
        <dateGroupItem year="1998" month="6" dateTimeGrouping="month"/>
        <dateGroupItem year="1998" month="9" dateTimeGrouping="month"/>
        <dateGroupItem year="1998" month="12" dateTimeGrouping="month"/>
        <dateGroupItem year="1997" month="3" dateTimeGrouping="month"/>
        <dateGroupItem year="1997" month="6" dateTimeGrouping="month"/>
        <dateGroupItem year="1997" month="9" dateTimeGrouping="month"/>
        <dateGroupItem year="1997" month="12" dateTimeGrouping="month"/>
        <dateGroupItem year="1996" month="3" dateTimeGrouping="month"/>
        <dateGroupItem year="1996" month="6" dateTimeGrouping="month"/>
        <dateGroupItem year="1996" month="9" dateTimeGrouping="month"/>
        <dateGroupItem year="1996" month="12" dateTimeGrouping="month"/>
        <dateGroupItem year="1995" month="3" dateTimeGrouping="month"/>
        <dateGroupItem year="1995" month="6" dateTimeGrouping="month"/>
        <dateGroupItem year="1995" month="9" dateTimeGrouping="month"/>
        <dateGroupItem year="1995" month="12" dateTimeGrouping="month"/>
        <dateGroupItem year="1994" month="3" dateTimeGrouping="month"/>
        <dateGroupItem year="1994" month="6" dateTimeGrouping="month"/>
        <dateGroupItem year="1994" month="9" dateTimeGrouping="month"/>
        <dateGroupItem year="1994" month="12" dateTimeGrouping="month"/>
        <dateGroupItem year="1993" month="3" dateTimeGrouping="month"/>
        <dateGroupItem year="1993" month="6" dateTimeGrouping="month"/>
        <dateGroupItem year="1993" month="9" dateTimeGrouping="month"/>
        <dateGroupItem year="1993" month="12" dateTimeGrouping="month"/>
        <dateGroupItem year="1992" month="3" dateTimeGrouping="month"/>
        <dateGroupItem year="1992" month="6" dateTimeGrouping="month"/>
        <dateGroupItem year="1992" month="9" dateTimeGrouping="month"/>
        <dateGroupItem year="1992" month="12" dateTimeGrouping="month"/>
        <dateGroupItem year="1991" month="3" dateTimeGrouping="month"/>
        <dateGroupItem year="1991" month="6" dateTimeGrouping="month"/>
        <dateGroupItem year="1991" month="9" dateTimeGrouping="month"/>
        <dateGroupItem year="1991" month="12" dateTimeGrouping="month"/>
        <dateGroupItem year="1990" month="3" dateTimeGrouping="month"/>
        <dateGroupItem year="1990" month="6" dateTimeGrouping="month"/>
        <dateGroupItem year="1990" month="9" dateTimeGrouping="month"/>
        <dateGroupItem year="1990" month="12" dateTimeGrouping="month"/>
        <dateGroupItem year="1989" month="3" dateTimeGrouping="month"/>
        <dateGroupItem year="1989" month="6" dateTimeGrouping="month"/>
        <dateGroupItem year="1989" month="9" dateTimeGrouping="month"/>
        <dateGroupItem year="1989" month="12" dateTimeGrouping="month"/>
        <dateGroupItem year="1988" month="3" dateTimeGrouping="month"/>
        <dateGroupItem year="1988" month="6" dateTimeGrouping="month"/>
        <dateGroupItem year="1988" month="9" dateTimeGrouping="month"/>
        <dateGroupItem year="1988" month="12" dateTimeGrouping="month"/>
        <dateGroupItem year="1987" month="3" dateTimeGrouping="month"/>
        <dateGroupItem year="1987" month="6" dateTimeGrouping="month"/>
        <dateGroupItem year="1987" month="9" dateTimeGrouping="month"/>
        <dateGroupItem year="1987" month="12" dateTimeGrouping="month"/>
        <dateGroupItem year="1986" month="3" dateTimeGrouping="month"/>
        <dateGroupItem year="1986" month="6" dateTimeGrouping="month"/>
        <dateGroupItem year="1986" month="9" dateTimeGrouping="month"/>
        <dateGroupItem year="1986" month="12" dateTimeGrouping="month"/>
        <dateGroupItem year="1985" month="3" dateTimeGrouping="month"/>
        <dateGroupItem year="1985" month="6" dateTimeGrouping="month"/>
        <dateGroupItem year="1985" month="9" dateTimeGrouping="month"/>
        <dateGroupItem year="1985" month="12" dateTimeGrouping="month"/>
        <dateGroupItem year="1984" month="3" dateTimeGrouping="month"/>
        <dateGroupItem year="1984" month="6" dateTimeGrouping="month"/>
        <dateGroupItem year="1984" month="9" dateTimeGrouping="month"/>
        <dateGroupItem year="1984" month="12" dateTimeGrouping="month"/>
        <dateGroupItem year="1983" month="3" dateTimeGrouping="month"/>
        <dateGroupItem year="1983" month="6" dateTimeGrouping="month"/>
        <dateGroupItem year="1983" month="9" dateTimeGrouping="month"/>
        <dateGroupItem year="1983" month="12" dateTimeGrouping="month"/>
        <dateGroupItem year="1982" month="3" dateTimeGrouping="month"/>
        <dateGroupItem year="1982" month="6" dateTimeGrouping="month"/>
        <dateGroupItem year="1982" month="9" dateTimeGrouping="month"/>
        <dateGroupItem year="1982" month="12" dateTimeGrouping="month"/>
        <dateGroupItem year="1981" month="3" dateTimeGrouping="month"/>
        <dateGroupItem year="1981" month="6" dateTimeGrouping="month"/>
        <dateGroupItem year="1981" month="9" dateTimeGrouping="month"/>
        <dateGroupItem year="1981" month="12" dateTimeGrouping="month"/>
        <dateGroupItem year="1980" month="3" dateTimeGrouping="month"/>
        <dateGroupItem year="1980" month="6" dateTimeGrouping="month"/>
        <dateGroupItem year="1980" month="9" dateTimeGrouping="month"/>
        <dateGroupItem year="1980" month="12" dateTimeGrouping="month"/>
        <dateGroupItem year="1979" month="3" dateTimeGrouping="month"/>
        <dateGroupItem year="1979" month="6" dateTimeGrouping="month"/>
        <dateGroupItem year="1979" month="9" dateTimeGrouping="month"/>
        <dateGroupItem year="1979" month="12" dateTimeGrouping="month"/>
      </filters>
    </filterColumn>
  </autoFilter>
  <tableColumns count="7">
    <tableColumn id="1" name="Dato" dataDxfId="70"/>
    <tableColumn id="2" name="Udlån/BNP (pct. af BNP)" dataDxfId="69"/>
    <tableColumn id="3" name="Udlån til erhverv (mia. kr.)" dataDxfId="68"/>
    <tableColumn id="4" name="Udlån til husholdninger (mia. kr.)" dataDxfId="67"/>
    <tableColumn id="5" name="Udlån/BNP (årlig vækst, pct.)" dataDxfId="66">
      <calculatedColumnFormula>IF(ISNUMBER(Kreditvækst[[#This Row],[Udlån/BNP (pct. af BNP)]]),IFERROR((Kreditvækst[[#This Row],[Udlån/BNP (pct. af BNP)]]/VLOOKUP(DATE(YEAR(Kreditvækst[[#This Row],[Dato]])-1,MONTH(Kreditvækst[[#This Row],[Dato]]),DAY(Kreditvækst[[#This Row],[Dato]])),Kreditvækst[[#All],[Dato]:[Udlån/BNP (pct. af BNP)]],2,FALSE)-1)*100,NA()),NA())</calculatedColumnFormula>
    </tableColumn>
    <tableColumn id="6" name="Udlån til erhverv (årlig vækst, pct.)" dataDxfId="65">
      <calculatedColumnFormula>IFERROR((Kreditvækst[Udlån til erhverv (mia. kr.)]/VLOOKUP(DATE(YEAR(Kreditvækst[[#This Row],[Dato]])-1,MONTH(Kreditvækst[[#This Row],[Dato]])+1,1)-1,Kreditvækst[[Dato]:[Udlån til erhverv (mia. kr.)]],3,FALSE)-1)*100,NA())</calculatedColumnFormula>
    </tableColumn>
    <tableColumn id="7" name="Udlån til husholdninger (årlig vækst, pct.)" dataDxfId="64">
      <calculatedColumnFormula>IFERROR((Kreditvækst[Udlån til husholdninger (mia. kr.)]/VLOOKUP(DATE(YEAR(Kreditvækst[[#This Row],[Dato]])-1,MONTH(Kreditvækst[[#This Row],[Dato]])+1,1)-1,Kreditvækst[[Dato]:[Udlån til husholdninger (mia. kr.)]],4,FALSE)-1)*100,NA())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0" name="F_Udlaansgab" displayName="F_Udlaansgab" ref="A6:G208" totalsRowShown="0" headerRowDxfId="63" dataDxfId="62">
  <tableColumns count="7">
    <tableColumn id="1" name="Dato" dataDxfId="61"/>
    <tableColumn id="2" name="Udlån (mia. kr.)" dataDxfId="60"/>
    <tableColumn id="3" name="BNP (mia. kr.)" dataDxfId="59"/>
    <tableColumn id="5" name="Udlån/BNP (pct. af BNP)" dataDxfId="58">
      <calculatedColumnFormula>F_Udlaansgab[[#This Row],[Udlån (mia. kr.)]]/F_Udlaansgab[[#This Row],[BNP (mia. kr.)]]*100</calculatedColumnFormula>
    </tableColumn>
    <tableColumn id="4" name="Trend" dataDxfId="57"/>
    <tableColumn id="6" name="Udlånsgab (procentpoint)" dataDxfId="56">
      <calculatedColumnFormula>F_Udlaansgab[[#This Row],[Udlån/BNP (pct. af BNP)]]-F_Udlaansgab[[#This Row],[Trend]]</calculatedColumnFormula>
    </tableColumn>
    <tableColumn id="7" name="Grænseværdi" dataDxfId="55">
      <calculatedColumnFormula>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11" name="Table_FT_Inputdata_CCB" displayName="Table_FT_Inputdata_CCB" ref="A7:D167" totalsRowShown="0" headerRowDxfId="54" dataDxfId="53">
  <tableColumns count="4">
    <tableColumn id="2" name="Dato" dataDxfId="52"/>
    <tableColumn id="3" name="Gearing, koncerner" dataDxfId="51"/>
    <tableColumn id="4" name="Gearing, pengeinstitutter" dataDxfId="50"/>
    <tableColumn id="5" name="Kapitaloverdækning, pengeinstitutter" dataDxfId="49"/>
  </tableColumns>
  <tableStyleInfo name="TableStyleMedium2" showFirstColumn="0" showLastColumn="0" showRowStripes="1" showColumnStripes="0"/>
</table>
</file>

<file path=xl/tables/table9.xml><?xml version="1.0" encoding="utf-8"?>
<table xmlns="http://schemas.openxmlformats.org/spreadsheetml/2006/main" id="23" name="Table23" displayName="Table23" ref="E7:G167" totalsRowShown="0" headerRowDxfId="48" dataDxfId="47">
  <autoFilter ref="E7:G167"/>
  <tableColumns count="3">
    <tableColumn id="1" name="Gearing, koncerner " dataDxfId="46">
      <calculatedColumnFormula>IF(Table_FT_Inputdata_CCB[[Dato]:[Dato]]&gt;=DATE(2001,9,30),AVERAGE(B5:B8),NA())</calculatedColumnFormula>
    </tableColumn>
    <tableColumn id="2" name="Gearing, pengeinstitutter " dataDxfId="45">
      <calculatedColumnFormula>IF(Table_FT_Inputdata_CCB[[Dato]:[Dato]]&gt;=DATE(1981,9,30),AVERAGE(C5:C8),NA())</calculatedColumnFormula>
    </tableColumn>
    <tableColumn id="3" name="Kapitaloverdækning, pengeinstitutter " dataDxfId="44">
      <calculatedColumnFormula>IF(Table_FT_Inputdata_CCB[[Dato]:[Dato]]&gt;=DATE(2001,12,31),AVERAGE(D5:D8),NA())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theme="4"/>
  </sheetPr>
  <dimension ref="A1:A21"/>
  <sheetViews>
    <sheetView showGridLines="0" tabSelected="1" workbookViewId="0"/>
  </sheetViews>
  <sheetFormatPr defaultRowHeight="15" x14ac:dyDescent="0.35"/>
  <cols>
    <col min="1" max="1" width="114.33203125" style="1" customWidth="1"/>
    <col min="2" max="16384" width="8.88671875" style="1"/>
  </cols>
  <sheetData>
    <row r="1" spans="1:1" ht="21.6" x14ac:dyDescent="0.45">
      <c r="A1" s="88" t="s">
        <v>9</v>
      </c>
    </row>
    <row r="2" spans="1:1" x14ac:dyDescent="0.35">
      <c r="A2" s="89"/>
    </row>
    <row r="3" spans="1:1" ht="16.2" x14ac:dyDescent="0.35">
      <c r="A3" s="90" t="s">
        <v>10</v>
      </c>
    </row>
    <row r="4" spans="1:1" ht="30" x14ac:dyDescent="0.35">
      <c r="A4" s="89" t="s">
        <v>11</v>
      </c>
    </row>
    <row r="5" spans="1:1" x14ac:dyDescent="0.35">
      <c r="A5" s="89"/>
    </row>
    <row r="6" spans="1:1" ht="45" x14ac:dyDescent="0.35">
      <c r="A6" s="89" t="s">
        <v>12</v>
      </c>
    </row>
    <row r="7" spans="1:1" x14ac:dyDescent="0.35">
      <c r="A7" s="89"/>
    </row>
    <row r="8" spans="1:1" x14ac:dyDescent="0.35">
      <c r="A8" s="89" t="s">
        <v>13</v>
      </c>
    </row>
    <row r="9" spans="1:1" x14ac:dyDescent="0.35">
      <c r="A9" s="89"/>
    </row>
    <row r="10" spans="1:1" ht="16.2" x14ac:dyDescent="0.35">
      <c r="A10" s="90" t="s">
        <v>14</v>
      </c>
    </row>
    <row r="11" spans="1:1" ht="25.2" x14ac:dyDescent="0.35">
      <c r="A11" s="91" t="s">
        <v>152</v>
      </c>
    </row>
    <row r="12" spans="1:1" x14ac:dyDescent="0.35">
      <c r="A12" s="89"/>
    </row>
    <row r="13" spans="1:1" ht="25.2" x14ac:dyDescent="0.35">
      <c r="A13" s="91" t="s">
        <v>153</v>
      </c>
    </row>
    <row r="14" spans="1:1" x14ac:dyDescent="0.35">
      <c r="A14" s="89"/>
    </row>
    <row r="15" spans="1:1" x14ac:dyDescent="0.35">
      <c r="A15" s="91" t="s">
        <v>154</v>
      </c>
    </row>
    <row r="16" spans="1:1" x14ac:dyDescent="0.35">
      <c r="A16" s="91"/>
    </row>
    <row r="17" spans="1:1" x14ac:dyDescent="0.35">
      <c r="A17" s="89" t="s">
        <v>85</v>
      </c>
    </row>
    <row r="18" spans="1:1" x14ac:dyDescent="0.35">
      <c r="A18" s="89"/>
    </row>
    <row r="19" spans="1:1" x14ac:dyDescent="0.35">
      <c r="A19" s="89" t="s">
        <v>70</v>
      </c>
    </row>
    <row r="20" spans="1:1" x14ac:dyDescent="0.35">
      <c r="A20" s="89"/>
    </row>
    <row r="21" spans="1:1" x14ac:dyDescent="0.35">
      <c r="A21" s="92" t="s">
        <v>155</v>
      </c>
    </row>
  </sheetData>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9"/>
  </sheetPr>
  <dimension ref="A1:H167"/>
  <sheetViews>
    <sheetView zoomScaleNormal="100" workbookViewId="0">
      <selection sqref="A1:G1"/>
    </sheetView>
  </sheetViews>
  <sheetFormatPr defaultColWidth="9.109375" defaultRowHeight="13.8" x14ac:dyDescent="0.3"/>
  <cols>
    <col min="1" max="1" width="10.77734375" style="9" bestFit="1" customWidth="1"/>
    <col min="2" max="2" width="18.5546875" style="9" bestFit="1" customWidth="1"/>
    <col min="3" max="3" width="23.77734375" style="9" bestFit="1" customWidth="1"/>
    <col min="4" max="4" width="35.21875" style="9" bestFit="1" customWidth="1"/>
    <col min="5" max="5" width="21.33203125" style="9" bestFit="1" customWidth="1"/>
    <col min="6" max="6" width="26.5546875" style="9" bestFit="1" customWidth="1"/>
    <col min="7" max="7" width="38" style="9" bestFit="1" customWidth="1"/>
    <col min="8" max="8" width="33.44140625" style="9" customWidth="1"/>
    <col min="9" max="9" width="36.33203125" style="9" customWidth="1"/>
    <col min="10" max="10" width="46.33203125" style="9" customWidth="1"/>
    <col min="11" max="16384" width="9.109375" style="9"/>
  </cols>
  <sheetData>
    <row r="1" spans="1:8" ht="26.25" customHeight="1" thickBot="1" x14ac:dyDescent="0.35">
      <c r="A1" s="106" t="s">
        <v>112</v>
      </c>
      <c r="B1" s="107"/>
      <c r="C1" s="107"/>
      <c r="D1" s="107"/>
      <c r="E1" s="107"/>
      <c r="F1" s="107"/>
      <c r="G1" s="107"/>
      <c r="H1" s="20"/>
    </row>
    <row r="2" spans="1:8" ht="73.2" customHeight="1" x14ac:dyDescent="0.3">
      <c r="A2" s="12" t="s">
        <v>24</v>
      </c>
      <c r="B2" s="108" t="s">
        <v>136</v>
      </c>
      <c r="C2" s="108"/>
      <c r="D2" s="108"/>
      <c r="E2" s="108"/>
      <c r="F2" s="108"/>
      <c r="G2" s="108"/>
      <c r="H2" s="15"/>
    </row>
    <row r="3" spans="1:8" x14ac:dyDescent="0.3">
      <c r="A3" s="13" t="s">
        <v>25</v>
      </c>
      <c r="B3" s="115" t="s">
        <v>111</v>
      </c>
      <c r="C3" s="115"/>
      <c r="D3" s="115"/>
      <c r="E3" s="115"/>
      <c r="F3" s="115"/>
      <c r="G3" s="115"/>
      <c r="H3" s="47"/>
    </row>
    <row r="4" spans="1:8" x14ac:dyDescent="0.3">
      <c r="B4" s="17"/>
      <c r="C4" s="17"/>
      <c r="D4" s="17"/>
      <c r="E4" s="17"/>
      <c r="F4" s="2"/>
      <c r="G4" s="14" t="s">
        <v>35</v>
      </c>
    </row>
    <row r="6" spans="1:8" x14ac:dyDescent="0.3">
      <c r="A6" s="48"/>
      <c r="B6" s="48"/>
      <c r="C6" s="48"/>
      <c r="D6" s="37"/>
      <c r="E6" s="114" t="s">
        <v>68</v>
      </c>
      <c r="F6" s="110"/>
      <c r="G6" s="110"/>
    </row>
    <row r="7" spans="1:8" x14ac:dyDescent="0.3">
      <c r="A7" s="24" t="s">
        <v>33</v>
      </c>
      <c r="B7" s="24" t="s">
        <v>55</v>
      </c>
      <c r="C7" s="24" t="s">
        <v>54</v>
      </c>
      <c r="D7" s="49" t="s">
        <v>151</v>
      </c>
      <c r="E7" s="49" t="s">
        <v>126</v>
      </c>
      <c r="F7" s="24" t="s">
        <v>127</v>
      </c>
      <c r="G7" s="24" t="s">
        <v>128</v>
      </c>
    </row>
    <row r="8" spans="1:8" x14ac:dyDescent="0.3">
      <c r="A8" s="7">
        <v>29586</v>
      </c>
      <c r="B8" s="8"/>
      <c r="C8" s="8">
        <v>15.126632887897296</v>
      </c>
      <c r="D8" s="44"/>
      <c r="E8" s="44"/>
      <c r="F8" s="44"/>
      <c r="G8" s="44"/>
    </row>
    <row r="9" spans="1:8" x14ac:dyDescent="0.3">
      <c r="A9" s="7">
        <v>29676</v>
      </c>
      <c r="B9" s="8"/>
      <c r="C9" s="8">
        <v>15.126632887897296</v>
      </c>
      <c r="D9" s="44"/>
      <c r="E9" s="44"/>
      <c r="F9" s="44"/>
      <c r="G9" s="44"/>
    </row>
    <row r="10" spans="1:8" x14ac:dyDescent="0.3">
      <c r="A10" s="7">
        <v>29767</v>
      </c>
      <c r="B10" s="8"/>
      <c r="C10" s="8">
        <v>15.126632887897296</v>
      </c>
      <c r="D10" s="44"/>
      <c r="E10" s="44"/>
      <c r="F10" s="44"/>
      <c r="G10" s="44"/>
    </row>
    <row r="11" spans="1:8" x14ac:dyDescent="0.3">
      <c r="A11" s="7">
        <v>29859</v>
      </c>
      <c r="B11" s="8"/>
      <c r="C11" s="8">
        <v>15.126632887897296</v>
      </c>
      <c r="D11" s="44"/>
      <c r="E11" s="44"/>
      <c r="F11" s="44">
        <f ca="1">IF(Table_FT_Inputdata_CCB[[Dato]:[Dato]]&gt;=DATE(1981,9,30),AVERAGE(C8:C11),NA())</f>
        <v>15.126632887897296</v>
      </c>
      <c r="G11" s="44"/>
    </row>
    <row r="12" spans="1:8" x14ac:dyDescent="0.3">
      <c r="A12" s="7">
        <v>29951</v>
      </c>
      <c r="B12" s="8"/>
      <c r="C12" s="8">
        <v>15.794491534656698</v>
      </c>
      <c r="D12" s="44"/>
      <c r="E12" s="44"/>
      <c r="F12" s="44">
        <f ca="1">IF(Table_FT_Inputdata_CCB[[Dato]:[Dato]]&gt;=DATE(1981,9,30),AVERAGE(C9:C12),NA())</f>
        <v>15.293597549587147</v>
      </c>
      <c r="G12" s="44"/>
    </row>
    <row r="13" spans="1:8" x14ac:dyDescent="0.3">
      <c r="A13" s="7">
        <v>30041</v>
      </c>
      <c r="B13" s="8"/>
      <c r="C13" s="8">
        <v>15.794491534656698</v>
      </c>
      <c r="D13" s="44"/>
      <c r="E13" s="44"/>
      <c r="F13" s="44">
        <f ca="1">IF(Table_FT_Inputdata_CCB[[Dato]:[Dato]]&gt;=DATE(1981,9,30),AVERAGE(C10:C13),NA())</f>
        <v>15.460562211276997</v>
      </c>
      <c r="G13" s="44"/>
    </row>
    <row r="14" spans="1:8" x14ac:dyDescent="0.3">
      <c r="A14" s="7">
        <v>30132</v>
      </c>
      <c r="B14" s="8"/>
      <c r="C14" s="8">
        <v>15.794491534656698</v>
      </c>
      <c r="D14" s="44"/>
      <c r="E14" s="44"/>
      <c r="F14" s="44">
        <f ca="1">IF(Table_FT_Inputdata_CCB[[Dato]:[Dato]]&gt;=DATE(1981,9,30),AVERAGE(C11:C14),NA())</f>
        <v>15.627526872966849</v>
      </c>
      <c r="G14" s="44"/>
    </row>
    <row r="15" spans="1:8" x14ac:dyDescent="0.3">
      <c r="A15" s="7">
        <v>30224</v>
      </c>
      <c r="B15" s="8"/>
      <c r="C15" s="8">
        <v>15.794491534656698</v>
      </c>
      <c r="D15" s="44"/>
      <c r="E15" s="44"/>
      <c r="F15" s="44">
        <f ca="1">IF(Table_FT_Inputdata_CCB[[Dato]:[Dato]]&gt;=DATE(1981,9,30),AVERAGE(C12:C15),NA())</f>
        <v>15.794491534656698</v>
      </c>
      <c r="G15" s="44"/>
    </row>
    <row r="16" spans="1:8" x14ac:dyDescent="0.3">
      <c r="A16" s="7">
        <v>30316</v>
      </c>
      <c r="B16" s="8"/>
      <c r="C16" s="8">
        <v>15.419420403626654</v>
      </c>
      <c r="D16" s="44"/>
      <c r="E16" s="44"/>
      <c r="F16" s="44">
        <f ca="1">IF(Table_FT_Inputdata_CCB[[Dato]:[Dato]]&gt;=DATE(1981,9,30),AVERAGE(C13:C16),NA())</f>
        <v>15.700723751899186</v>
      </c>
      <c r="G16" s="44"/>
    </row>
    <row r="17" spans="1:7" x14ac:dyDescent="0.3">
      <c r="A17" s="7">
        <v>30406</v>
      </c>
      <c r="B17" s="8"/>
      <c r="C17" s="8">
        <v>15.419420403626654</v>
      </c>
      <c r="D17" s="44"/>
      <c r="E17" s="44"/>
      <c r="F17" s="44">
        <f ca="1">IF(Table_FT_Inputdata_CCB[[Dato]:[Dato]]&gt;=DATE(1981,9,30),AVERAGE(C14:C17),NA())</f>
        <v>15.606955969141676</v>
      </c>
      <c r="G17" s="44"/>
    </row>
    <row r="18" spans="1:7" x14ac:dyDescent="0.3">
      <c r="A18" s="7">
        <v>30497</v>
      </c>
      <c r="B18" s="8"/>
      <c r="C18" s="8">
        <v>15.419420403626654</v>
      </c>
      <c r="D18" s="44"/>
      <c r="E18" s="44"/>
      <c r="F18" s="44">
        <f ca="1">IF(Table_FT_Inputdata_CCB[[Dato]:[Dato]]&gt;=DATE(1981,9,30),AVERAGE(C15:C18),NA())</f>
        <v>15.513188186384165</v>
      </c>
      <c r="G18" s="44"/>
    </row>
    <row r="19" spans="1:7" x14ac:dyDescent="0.3">
      <c r="A19" s="7">
        <v>30589</v>
      </c>
      <c r="B19" s="8"/>
      <c r="C19" s="8">
        <v>15.419420403626654</v>
      </c>
      <c r="D19" s="44"/>
      <c r="E19" s="44"/>
      <c r="F19" s="44">
        <f ca="1">IF(Table_FT_Inputdata_CCB[[Dato]:[Dato]]&gt;=DATE(1981,9,30),AVERAGE(C16:C19),NA())</f>
        <v>15.419420403626654</v>
      </c>
      <c r="G19" s="44"/>
    </row>
    <row r="20" spans="1:7" x14ac:dyDescent="0.3">
      <c r="A20" s="7">
        <v>30681</v>
      </c>
      <c r="B20" s="8"/>
      <c r="C20" s="8">
        <v>13.922629805238987</v>
      </c>
      <c r="D20" s="44"/>
      <c r="E20" s="44"/>
      <c r="F20" s="44">
        <f ca="1">IF(Table_FT_Inputdata_CCB[[Dato]:[Dato]]&gt;=DATE(1981,9,30),AVERAGE(C17:C20),NA())</f>
        <v>15.045222754029737</v>
      </c>
      <c r="G20" s="44"/>
    </row>
    <row r="21" spans="1:7" x14ac:dyDescent="0.3">
      <c r="A21" s="7">
        <v>30772</v>
      </c>
      <c r="B21" s="8"/>
      <c r="C21" s="8">
        <v>13.922629805238987</v>
      </c>
      <c r="D21" s="44"/>
      <c r="E21" s="44"/>
      <c r="F21" s="44">
        <f ca="1">IF(Table_FT_Inputdata_CCB[[Dato]:[Dato]]&gt;=DATE(1981,9,30),AVERAGE(C18:C21),NA())</f>
        <v>14.671025104432822</v>
      </c>
      <c r="G21" s="44"/>
    </row>
    <row r="22" spans="1:7" x14ac:dyDescent="0.3">
      <c r="A22" s="7">
        <v>30863</v>
      </c>
      <c r="B22" s="8"/>
      <c r="C22" s="8">
        <v>13.922629805238987</v>
      </c>
      <c r="D22" s="44"/>
      <c r="E22" s="44"/>
      <c r="F22" s="44">
        <f ca="1">IF(Table_FT_Inputdata_CCB[[Dato]:[Dato]]&gt;=DATE(1981,9,30),AVERAGE(C19:C22),NA())</f>
        <v>14.296827454835903</v>
      </c>
      <c r="G22" s="44"/>
    </row>
    <row r="23" spans="1:7" x14ac:dyDescent="0.3">
      <c r="A23" s="7">
        <v>30955</v>
      </c>
      <c r="B23" s="8"/>
      <c r="C23" s="8">
        <v>13.922629805238987</v>
      </c>
      <c r="D23" s="44"/>
      <c r="E23" s="44"/>
      <c r="F23" s="44">
        <f ca="1">IF(Table_FT_Inputdata_CCB[[Dato]:[Dato]]&gt;=DATE(1981,9,30),AVERAGE(C20:C23),NA())</f>
        <v>13.922629805238987</v>
      </c>
      <c r="G23" s="44"/>
    </row>
    <row r="24" spans="1:7" x14ac:dyDescent="0.3">
      <c r="A24" s="7">
        <v>31047</v>
      </c>
      <c r="B24" s="8"/>
      <c r="C24" s="8">
        <v>16.825339588200741</v>
      </c>
      <c r="D24" s="44"/>
      <c r="E24" s="44"/>
      <c r="F24" s="44">
        <f ca="1">IF(Table_FT_Inputdata_CCB[[Dato]:[Dato]]&gt;=DATE(1981,9,30),AVERAGE(C21:C24),NA())</f>
        <v>14.648307250979427</v>
      </c>
      <c r="G24" s="44"/>
    </row>
    <row r="25" spans="1:7" x14ac:dyDescent="0.3">
      <c r="A25" s="7">
        <v>31137</v>
      </c>
      <c r="B25" s="8"/>
      <c r="C25" s="8">
        <v>16.825339588200741</v>
      </c>
      <c r="D25" s="44"/>
      <c r="E25" s="44"/>
      <c r="F25" s="44">
        <f ca="1">IF(Table_FT_Inputdata_CCB[[Dato]:[Dato]]&gt;=DATE(1981,9,30),AVERAGE(C22:C25),NA())</f>
        <v>15.373984696719864</v>
      </c>
      <c r="G25" s="44"/>
    </row>
    <row r="26" spans="1:7" x14ac:dyDescent="0.3">
      <c r="A26" s="7">
        <v>31228</v>
      </c>
      <c r="B26" s="8"/>
      <c r="C26" s="8">
        <v>16.825339588200741</v>
      </c>
      <c r="D26" s="44"/>
      <c r="E26" s="44"/>
      <c r="F26" s="44">
        <f ca="1">IF(Table_FT_Inputdata_CCB[[Dato]:[Dato]]&gt;=DATE(1981,9,30),AVERAGE(C23:C26),NA())</f>
        <v>16.099662142460303</v>
      </c>
      <c r="G26" s="44"/>
    </row>
    <row r="27" spans="1:7" x14ac:dyDescent="0.3">
      <c r="A27" s="7">
        <v>31320</v>
      </c>
      <c r="B27" s="8"/>
      <c r="C27" s="8">
        <v>16.825339588200741</v>
      </c>
      <c r="D27" s="44"/>
      <c r="E27" s="44"/>
      <c r="F27" s="44">
        <f ca="1">IF(Table_FT_Inputdata_CCB[[Dato]:[Dato]]&gt;=DATE(1981,9,30),AVERAGE(C24:C27),NA())</f>
        <v>16.825339588200741</v>
      </c>
      <c r="G27" s="44"/>
    </row>
    <row r="28" spans="1:7" x14ac:dyDescent="0.3">
      <c r="A28" s="7">
        <v>31412</v>
      </c>
      <c r="B28" s="8"/>
      <c r="C28" s="8">
        <v>15.807047018348625</v>
      </c>
      <c r="D28" s="44"/>
      <c r="E28" s="44"/>
      <c r="F28" s="44">
        <f ca="1">IF(Table_FT_Inputdata_CCB[[Dato]:[Dato]]&gt;=DATE(1981,9,30),AVERAGE(C25:C28),NA())</f>
        <v>16.570766445737711</v>
      </c>
      <c r="G28" s="44"/>
    </row>
    <row r="29" spans="1:7" x14ac:dyDescent="0.3">
      <c r="A29" s="7">
        <v>31502</v>
      </c>
      <c r="B29" s="8"/>
      <c r="C29" s="8">
        <v>15.807047018348625</v>
      </c>
      <c r="D29" s="44"/>
      <c r="E29" s="44"/>
      <c r="F29" s="44">
        <f ca="1">IF(Table_FT_Inputdata_CCB[[Dato]:[Dato]]&gt;=DATE(1981,9,30),AVERAGE(C26:C29),NA())</f>
        <v>16.316193303274684</v>
      </c>
      <c r="G29" s="44"/>
    </row>
    <row r="30" spans="1:7" x14ac:dyDescent="0.3">
      <c r="A30" s="7">
        <v>31593</v>
      </c>
      <c r="B30" s="8"/>
      <c r="C30" s="8">
        <v>15.807047018348625</v>
      </c>
      <c r="D30" s="44"/>
      <c r="E30" s="44"/>
      <c r="F30" s="44">
        <f ca="1">IF(Table_FT_Inputdata_CCB[[Dato]:[Dato]]&gt;=DATE(1981,9,30),AVERAGE(C27:C30),NA())</f>
        <v>16.061620160811653</v>
      </c>
      <c r="G30" s="44"/>
    </row>
    <row r="31" spans="1:7" x14ac:dyDescent="0.3">
      <c r="A31" s="7">
        <v>31685</v>
      </c>
      <c r="B31" s="8"/>
      <c r="C31" s="8">
        <v>15.807047018348625</v>
      </c>
      <c r="D31" s="44"/>
      <c r="E31" s="44"/>
      <c r="F31" s="44">
        <f ca="1">IF(Table_FT_Inputdata_CCB[[Dato]:[Dato]]&gt;=DATE(1981,9,30),AVERAGE(C28:C31),NA())</f>
        <v>15.807047018348625</v>
      </c>
      <c r="G31" s="44"/>
    </row>
    <row r="32" spans="1:7" x14ac:dyDescent="0.3">
      <c r="A32" s="7">
        <v>31777</v>
      </c>
      <c r="B32" s="8"/>
      <c r="C32" s="8">
        <v>16.992392306750638</v>
      </c>
      <c r="D32" s="44"/>
      <c r="E32" s="44"/>
      <c r="F32" s="44">
        <f ca="1">IF(Table_FT_Inputdata_CCB[[Dato]:[Dato]]&gt;=DATE(1981,9,30),AVERAGE(C29:C32),NA())</f>
        <v>16.103383340449128</v>
      </c>
      <c r="G32" s="44"/>
    </row>
    <row r="33" spans="1:7" x14ac:dyDescent="0.3">
      <c r="A33" s="7">
        <v>31867</v>
      </c>
      <c r="B33" s="8"/>
      <c r="C33" s="8">
        <v>16.992392306750638</v>
      </c>
      <c r="D33" s="44"/>
      <c r="E33" s="44"/>
      <c r="F33" s="44">
        <f ca="1">IF(Table_FT_Inputdata_CCB[[Dato]:[Dato]]&gt;=DATE(1981,9,30),AVERAGE(C30:C33),NA())</f>
        <v>16.399719662549629</v>
      </c>
      <c r="G33" s="44"/>
    </row>
    <row r="34" spans="1:7" x14ac:dyDescent="0.3">
      <c r="A34" s="7">
        <v>31958</v>
      </c>
      <c r="B34" s="8"/>
      <c r="C34" s="8">
        <v>16.992392306750638</v>
      </c>
      <c r="D34" s="44"/>
      <c r="E34" s="44"/>
      <c r="F34" s="44">
        <f ca="1">IF(Table_FT_Inputdata_CCB[[Dato]:[Dato]]&gt;=DATE(1981,9,30),AVERAGE(C31:C34),NA())</f>
        <v>16.696055984650137</v>
      </c>
      <c r="G34" s="44"/>
    </row>
    <row r="35" spans="1:7" x14ac:dyDescent="0.3">
      <c r="A35" s="7">
        <v>32050</v>
      </c>
      <c r="B35" s="8"/>
      <c r="C35" s="8">
        <v>16.992392306750638</v>
      </c>
      <c r="D35" s="44"/>
      <c r="E35" s="44"/>
      <c r="F35" s="44">
        <f ca="1">IF(Table_FT_Inputdata_CCB[[Dato]:[Dato]]&gt;=DATE(1981,9,30),AVERAGE(C32:C35),NA())</f>
        <v>16.992392306750638</v>
      </c>
      <c r="G35" s="44"/>
    </row>
    <row r="36" spans="1:7" x14ac:dyDescent="0.3">
      <c r="A36" s="7">
        <v>32142</v>
      </c>
      <c r="B36" s="8"/>
      <c r="C36" s="8">
        <v>17.180767224729792</v>
      </c>
      <c r="D36" s="44"/>
      <c r="E36" s="44"/>
      <c r="F36" s="44">
        <f ca="1">IF(Table_FT_Inputdata_CCB[[Dato]:[Dato]]&gt;=DATE(1981,9,30),AVERAGE(C33:C36),NA())</f>
        <v>17.039486036245428</v>
      </c>
      <c r="G36" s="44"/>
    </row>
    <row r="37" spans="1:7" x14ac:dyDescent="0.3">
      <c r="A37" s="7">
        <v>32233</v>
      </c>
      <c r="B37" s="8"/>
      <c r="C37" s="8">
        <v>17.180767224729792</v>
      </c>
      <c r="D37" s="44"/>
      <c r="E37" s="44"/>
      <c r="F37" s="44">
        <f ca="1">IF(Table_FT_Inputdata_CCB[[Dato]:[Dato]]&gt;=DATE(1981,9,30),AVERAGE(C34:C37),NA())</f>
        <v>17.086579765740215</v>
      </c>
      <c r="G37" s="44"/>
    </row>
    <row r="38" spans="1:7" x14ac:dyDescent="0.3">
      <c r="A38" s="7">
        <v>32324</v>
      </c>
      <c r="B38" s="8"/>
      <c r="C38" s="8">
        <v>17.180767224729792</v>
      </c>
      <c r="D38" s="44"/>
      <c r="E38" s="44"/>
      <c r="F38" s="44">
        <f ca="1">IF(Table_FT_Inputdata_CCB[[Dato]:[Dato]]&gt;=DATE(1981,9,30),AVERAGE(C35:C38),NA())</f>
        <v>17.133673495235001</v>
      </c>
      <c r="G38" s="44"/>
    </row>
    <row r="39" spans="1:7" x14ac:dyDescent="0.3">
      <c r="A39" s="7">
        <v>32416</v>
      </c>
      <c r="B39" s="8"/>
      <c r="C39" s="8">
        <v>17.180767224729792</v>
      </c>
      <c r="D39" s="44"/>
      <c r="E39" s="44"/>
      <c r="F39" s="44">
        <f ca="1">IF(Table_FT_Inputdata_CCB[[Dato]:[Dato]]&gt;=DATE(1981,9,30),AVERAGE(C36:C39),NA())</f>
        <v>17.180767224729792</v>
      </c>
      <c r="G39" s="44"/>
    </row>
    <row r="40" spans="1:7" x14ac:dyDescent="0.3">
      <c r="A40" s="7">
        <v>32508</v>
      </c>
      <c r="B40" s="8"/>
      <c r="C40" s="8">
        <v>16.801282482489302</v>
      </c>
      <c r="D40" s="44"/>
      <c r="E40" s="44"/>
      <c r="F40" s="44">
        <f ca="1">IF(Table_FT_Inputdata_CCB[[Dato]:[Dato]]&gt;=DATE(1981,9,30),AVERAGE(C37:C40),NA())</f>
        <v>17.085896039169668</v>
      </c>
      <c r="G40" s="44"/>
    </row>
    <row r="41" spans="1:7" x14ac:dyDescent="0.3">
      <c r="A41" s="7">
        <v>32598</v>
      </c>
      <c r="B41" s="8"/>
      <c r="C41" s="8">
        <v>16.801282482489302</v>
      </c>
      <c r="D41" s="44"/>
      <c r="E41" s="44"/>
      <c r="F41" s="44">
        <f ca="1">IF(Table_FT_Inputdata_CCB[[Dato]:[Dato]]&gt;=DATE(1981,9,30),AVERAGE(C38:C41),NA())</f>
        <v>16.991024853609545</v>
      </c>
      <c r="G41" s="44"/>
    </row>
    <row r="42" spans="1:7" x14ac:dyDescent="0.3">
      <c r="A42" s="7">
        <v>32689</v>
      </c>
      <c r="B42" s="8"/>
      <c r="C42" s="8">
        <v>16.801282482489302</v>
      </c>
      <c r="D42" s="44"/>
      <c r="E42" s="44"/>
      <c r="F42" s="44">
        <f ca="1">IF(Table_FT_Inputdata_CCB[[Dato]:[Dato]]&gt;=DATE(1981,9,30),AVERAGE(C39:C42),NA())</f>
        <v>16.896153668049422</v>
      </c>
      <c r="G42" s="44"/>
    </row>
    <row r="43" spans="1:7" x14ac:dyDescent="0.3">
      <c r="A43" s="7">
        <v>32781</v>
      </c>
      <c r="B43" s="8"/>
      <c r="C43" s="8">
        <v>16.801282482489302</v>
      </c>
      <c r="D43" s="44"/>
      <c r="E43" s="44"/>
      <c r="F43" s="44">
        <f ca="1">IF(Table_FT_Inputdata_CCB[[Dato]:[Dato]]&gt;=DATE(1981,9,30),AVERAGE(C40:C43),NA())</f>
        <v>16.801282482489302</v>
      </c>
      <c r="G43" s="44"/>
    </row>
    <row r="44" spans="1:7" x14ac:dyDescent="0.3">
      <c r="A44" s="7">
        <v>32873</v>
      </c>
      <c r="B44" s="8"/>
      <c r="C44" s="8">
        <v>16.80874033858024</v>
      </c>
      <c r="D44" s="44"/>
      <c r="E44" s="44"/>
      <c r="F44" s="44">
        <f ca="1">IF(Table_FT_Inputdata_CCB[[Dato]:[Dato]]&gt;=DATE(1981,9,30),AVERAGE(C41:C44),NA())</f>
        <v>16.803146946512037</v>
      </c>
      <c r="G44" s="44"/>
    </row>
    <row r="45" spans="1:7" x14ac:dyDescent="0.3">
      <c r="A45" s="7">
        <v>32963</v>
      </c>
      <c r="B45" s="8"/>
      <c r="C45" s="8">
        <v>16.80874033858024</v>
      </c>
      <c r="D45" s="44"/>
      <c r="E45" s="44"/>
      <c r="F45" s="44">
        <f ca="1">IF(Table_FT_Inputdata_CCB[[Dato]:[Dato]]&gt;=DATE(1981,9,30),AVERAGE(C42:C45),NA())</f>
        <v>16.805011410534771</v>
      </c>
      <c r="G45" s="44"/>
    </row>
    <row r="46" spans="1:7" x14ac:dyDescent="0.3">
      <c r="A46" s="7">
        <v>33054</v>
      </c>
      <c r="B46" s="8"/>
      <c r="C46" s="8">
        <v>16.80874033858024</v>
      </c>
      <c r="D46" s="44"/>
      <c r="E46" s="44"/>
      <c r="F46" s="44">
        <f ca="1">IF(Table_FT_Inputdata_CCB[[Dato]:[Dato]]&gt;=DATE(1981,9,30),AVERAGE(C43:C46),NA())</f>
        <v>16.806875874557505</v>
      </c>
      <c r="G46" s="44"/>
    </row>
    <row r="47" spans="1:7" x14ac:dyDescent="0.3">
      <c r="A47" s="7">
        <v>33146</v>
      </c>
      <c r="B47" s="8"/>
      <c r="C47" s="8">
        <v>16.80874033858024</v>
      </c>
      <c r="D47" s="44"/>
      <c r="E47" s="44"/>
      <c r="F47" s="44">
        <f ca="1">IF(Table_FT_Inputdata_CCB[[Dato]:[Dato]]&gt;=DATE(1981,9,30),AVERAGE(C44:C47),NA())</f>
        <v>16.80874033858024</v>
      </c>
      <c r="G47" s="44"/>
    </row>
    <row r="48" spans="1:7" x14ac:dyDescent="0.3">
      <c r="A48" s="7">
        <v>33238</v>
      </c>
      <c r="B48" s="8"/>
      <c r="C48" s="8">
        <v>18.816953171240669</v>
      </c>
      <c r="D48" s="44"/>
      <c r="E48" s="44"/>
      <c r="F48" s="44">
        <f ca="1">IF(Table_FT_Inputdata_CCB[[Dato]:[Dato]]&gt;=DATE(1981,9,30),AVERAGE(C45:C48),NA())</f>
        <v>17.310793546745348</v>
      </c>
      <c r="G48" s="44"/>
    </row>
    <row r="49" spans="1:7" x14ac:dyDescent="0.3">
      <c r="A49" s="7">
        <v>33328</v>
      </c>
      <c r="B49" s="8"/>
      <c r="C49" s="8">
        <v>17.073884688720781</v>
      </c>
      <c r="D49" s="44"/>
      <c r="E49" s="44"/>
      <c r="F49" s="44">
        <f ca="1">IF(Table_FT_Inputdata_CCB[[Dato]:[Dato]]&gt;=DATE(1981,9,30),AVERAGE(C46:C49),NA())</f>
        <v>17.377079634280484</v>
      </c>
      <c r="G49" s="44"/>
    </row>
    <row r="50" spans="1:7" x14ac:dyDescent="0.3">
      <c r="A50" s="7">
        <v>33419</v>
      </c>
      <c r="B50" s="8"/>
      <c r="C50" s="8">
        <v>18.085303946640646</v>
      </c>
      <c r="D50" s="44"/>
      <c r="E50" s="44"/>
      <c r="F50" s="44">
        <f ca="1">IF(Table_FT_Inputdata_CCB[[Dato]:[Dato]]&gt;=DATE(1981,9,30),AVERAGE(C47:C50),NA())</f>
        <v>17.696220536295584</v>
      </c>
      <c r="G50" s="44"/>
    </row>
    <row r="51" spans="1:7" x14ac:dyDescent="0.3">
      <c r="A51" s="7">
        <v>33511</v>
      </c>
      <c r="B51" s="8"/>
      <c r="C51" s="8">
        <v>17.03693408988838</v>
      </c>
      <c r="D51" s="44"/>
      <c r="E51" s="44"/>
      <c r="F51" s="44">
        <f ca="1">IF(Table_FT_Inputdata_CCB[[Dato]:[Dato]]&gt;=DATE(1981,9,30),AVERAGE(C48:C51),NA())</f>
        <v>17.753268974122619</v>
      </c>
      <c r="G51" s="44"/>
    </row>
    <row r="52" spans="1:7" x14ac:dyDescent="0.3">
      <c r="A52" s="7">
        <v>33603</v>
      </c>
      <c r="B52" s="8"/>
      <c r="C52" s="8">
        <v>17.899518871243746</v>
      </c>
      <c r="D52" s="44"/>
      <c r="E52" s="44"/>
      <c r="F52" s="44">
        <f ca="1">IF(Table_FT_Inputdata_CCB[[Dato]:[Dato]]&gt;=DATE(1981,9,30),AVERAGE(C49:C52),NA())</f>
        <v>17.523910399123388</v>
      </c>
      <c r="G52" s="44"/>
    </row>
    <row r="53" spans="1:7" x14ac:dyDescent="0.3">
      <c r="A53" s="7">
        <v>33694</v>
      </c>
      <c r="B53" s="8"/>
      <c r="C53" s="8">
        <v>17.978711691465751</v>
      </c>
      <c r="D53" s="44"/>
      <c r="E53" s="44"/>
      <c r="F53" s="44">
        <f ca="1">IF(Table_FT_Inputdata_CCB[[Dato]:[Dato]]&gt;=DATE(1981,9,30),AVERAGE(C50:C53),NA())</f>
        <v>17.750117149809629</v>
      </c>
      <c r="G53" s="44"/>
    </row>
    <row r="54" spans="1:7" x14ac:dyDescent="0.3">
      <c r="A54" s="7">
        <v>33785</v>
      </c>
      <c r="B54" s="8"/>
      <c r="C54" s="8">
        <v>18.970817653860543</v>
      </c>
      <c r="D54" s="44"/>
      <c r="E54" s="44"/>
      <c r="F54" s="44">
        <f ca="1">IF(Table_FT_Inputdata_CCB[[Dato]:[Dato]]&gt;=DATE(1981,9,30),AVERAGE(C51:C54),NA())</f>
        <v>17.971495576614608</v>
      </c>
      <c r="G54" s="44"/>
    </row>
    <row r="55" spans="1:7" x14ac:dyDescent="0.3">
      <c r="A55" s="7">
        <v>33877</v>
      </c>
      <c r="B55" s="8"/>
      <c r="C55" s="8">
        <v>19.358764018952659</v>
      </c>
      <c r="D55" s="44"/>
      <c r="E55" s="44"/>
      <c r="F55" s="44">
        <f ca="1">IF(Table_FT_Inputdata_CCB[[Dato]:[Dato]]&gt;=DATE(1981,9,30),AVERAGE(C52:C55),NA())</f>
        <v>18.551953058880674</v>
      </c>
      <c r="G55" s="44"/>
    </row>
    <row r="56" spans="1:7" x14ac:dyDescent="0.3">
      <c r="A56" s="7">
        <v>33969</v>
      </c>
      <c r="B56" s="8"/>
      <c r="C56" s="8">
        <v>20.14387743227779</v>
      </c>
      <c r="D56" s="44"/>
      <c r="E56" s="44"/>
      <c r="F56" s="44">
        <f ca="1">IF(Table_FT_Inputdata_CCB[[Dato]:[Dato]]&gt;=DATE(1981,9,30),AVERAGE(C53:C56),NA())</f>
        <v>19.113042699139186</v>
      </c>
      <c r="G56" s="44"/>
    </row>
    <row r="57" spans="1:7" x14ac:dyDescent="0.3">
      <c r="A57" s="7">
        <v>34059</v>
      </c>
      <c r="B57" s="8"/>
      <c r="C57" s="8">
        <v>20.071407869409644</v>
      </c>
      <c r="D57" s="44"/>
      <c r="E57" s="44"/>
      <c r="F57" s="44">
        <f ca="1">IF(Table_FT_Inputdata_CCB[[Dato]:[Dato]]&gt;=DATE(1981,9,30),AVERAGE(C54:C57),NA())</f>
        <v>19.636216743625159</v>
      </c>
      <c r="G57" s="44"/>
    </row>
    <row r="58" spans="1:7" x14ac:dyDescent="0.3">
      <c r="A58" s="7">
        <v>34150</v>
      </c>
      <c r="B58" s="8"/>
      <c r="C58" s="8">
        <v>21.326059757404419</v>
      </c>
      <c r="D58" s="44"/>
      <c r="E58" s="44"/>
      <c r="F58" s="44">
        <f ca="1">IF(Table_FT_Inputdata_CCB[[Dato]:[Dato]]&gt;=DATE(1981,9,30),AVERAGE(C55:C58),NA())</f>
        <v>20.225027269511127</v>
      </c>
      <c r="G58" s="44"/>
    </row>
    <row r="59" spans="1:7" x14ac:dyDescent="0.3">
      <c r="A59" s="7">
        <v>34242</v>
      </c>
      <c r="B59" s="8"/>
      <c r="C59" s="8">
        <v>22.249868460130653</v>
      </c>
      <c r="D59" s="44"/>
      <c r="E59" s="44"/>
      <c r="F59" s="44">
        <f ca="1">IF(Table_FT_Inputdata_CCB[[Dato]:[Dato]]&gt;=DATE(1981,9,30),AVERAGE(C56:C59),NA())</f>
        <v>20.947803379805627</v>
      </c>
      <c r="G59" s="44"/>
    </row>
    <row r="60" spans="1:7" x14ac:dyDescent="0.3">
      <c r="A60" s="7">
        <v>34334</v>
      </c>
      <c r="B60" s="8"/>
      <c r="C60" s="8">
        <v>23.473273215417333</v>
      </c>
      <c r="D60" s="44"/>
      <c r="E60" s="44"/>
      <c r="F60" s="44">
        <f ca="1">IF(Table_FT_Inputdata_CCB[[Dato]:[Dato]]&gt;=DATE(1981,9,30),AVERAGE(C57:C60),NA())</f>
        <v>21.780152325590514</v>
      </c>
      <c r="G60" s="44"/>
    </row>
    <row r="61" spans="1:7" x14ac:dyDescent="0.3">
      <c r="A61" s="7">
        <v>34424</v>
      </c>
      <c r="B61" s="8"/>
      <c r="C61" s="8">
        <v>19.884864719942673</v>
      </c>
      <c r="D61" s="44"/>
      <c r="E61" s="44"/>
      <c r="F61" s="44">
        <f ca="1">IF(Table_FT_Inputdata_CCB[[Dato]:[Dato]]&gt;=DATE(1981,9,30),AVERAGE(C58:C61),NA())</f>
        <v>21.733516538223768</v>
      </c>
      <c r="G61" s="44"/>
    </row>
    <row r="62" spans="1:7" x14ac:dyDescent="0.3">
      <c r="A62" s="7">
        <v>34515</v>
      </c>
      <c r="B62" s="8"/>
      <c r="C62" s="8">
        <v>19.612265890356067</v>
      </c>
      <c r="D62" s="44"/>
      <c r="E62" s="44"/>
      <c r="F62" s="44">
        <f ca="1">IF(Table_FT_Inputdata_CCB[[Dato]:[Dato]]&gt;=DATE(1981,9,30),AVERAGE(C59:C62),NA())</f>
        <v>21.305068071461683</v>
      </c>
      <c r="G62" s="44"/>
    </row>
    <row r="63" spans="1:7" x14ac:dyDescent="0.3">
      <c r="A63" s="7">
        <v>34607</v>
      </c>
      <c r="B63" s="8"/>
      <c r="C63" s="8">
        <v>18.589108092249457</v>
      </c>
      <c r="D63" s="44"/>
      <c r="E63" s="44"/>
      <c r="F63" s="44">
        <f ca="1">IF(Table_FT_Inputdata_CCB[[Dato]:[Dato]]&gt;=DATE(1981,9,30),AVERAGE(C60:C63),NA())</f>
        <v>20.389877979491384</v>
      </c>
      <c r="G63" s="44"/>
    </row>
    <row r="64" spans="1:7" x14ac:dyDescent="0.3">
      <c r="A64" s="7">
        <v>34699</v>
      </c>
      <c r="B64" s="8"/>
      <c r="C64" s="8">
        <v>18.350522404063963</v>
      </c>
      <c r="D64" s="44"/>
      <c r="E64" s="44"/>
      <c r="F64" s="44">
        <f ca="1">IF(Table_FT_Inputdata_CCB[[Dato]:[Dato]]&gt;=DATE(1981,9,30),AVERAGE(C61:C64),NA())</f>
        <v>19.109190276653042</v>
      </c>
      <c r="G64" s="44"/>
    </row>
    <row r="65" spans="1:7" x14ac:dyDescent="0.3">
      <c r="A65" s="7">
        <v>34789</v>
      </c>
      <c r="B65" s="8"/>
      <c r="C65" s="8">
        <v>17.945281254154704</v>
      </c>
      <c r="D65" s="44"/>
      <c r="E65" s="44"/>
      <c r="F65" s="44">
        <f ca="1">IF(Table_FT_Inputdata_CCB[[Dato]:[Dato]]&gt;=DATE(1981,9,30),AVERAGE(C62:C65),NA())</f>
        <v>18.624294410206048</v>
      </c>
      <c r="G65" s="44"/>
    </row>
    <row r="66" spans="1:7" x14ac:dyDescent="0.3">
      <c r="A66" s="7">
        <v>34880</v>
      </c>
      <c r="B66" s="8"/>
      <c r="C66" s="8">
        <v>18.484538134701932</v>
      </c>
      <c r="D66" s="44"/>
      <c r="E66" s="44"/>
      <c r="F66" s="44">
        <f ca="1">IF(Table_FT_Inputdata_CCB[[Dato]:[Dato]]&gt;=DATE(1981,9,30),AVERAGE(C63:C66),NA())</f>
        <v>18.342362471292514</v>
      </c>
      <c r="G66" s="44"/>
    </row>
    <row r="67" spans="1:7" x14ac:dyDescent="0.3">
      <c r="A67" s="7">
        <v>34972</v>
      </c>
      <c r="B67" s="8"/>
      <c r="C67" s="8">
        <v>18.904575969425089</v>
      </c>
      <c r="D67" s="44"/>
      <c r="E67" s="44"/>
      <c r="F67" s="44">
        <f ca="1">IF(Table_FT_Inputdata_CCB[[Dato]:[Dato]]&gt;=DATE(1981,9,30),AVERAGE(C64:C67),NA())</f>
        <v>18.421229440586423</v>
      </c>
      <c r="G67" s="44"/>
    </row>
    <row r="68" spans="1:7" x14ac:dyDescent="0.3">
      <c r="A68" s="7">
        <v>35064</v>
      </c>
      <c r="B68" s="8"/>
      <c r="C68" s="8">
        <v>19.727386379128735</v>
      </c>
      <c r="D68" s="44"/>
      <c r="E68" s="44"/>
      <c r="F68" s="44">
        <f ca="1">IF(Table_FT_Inputdata_CCB[[Dato]:[Dato]]&gt;=DATE(1981,9,30),AVERAGE(C65:C68),NA())</f>
        <v>18.765445434352614</v>
      </c>
      <c r="G68" s="44"/>
    </row>
    <row r="69" spans="1:7" x14ac:dyDescent="0.3">
      <c r="A69" s="7">
        <v>35155</v>
      </c>
      <c r="B69" s="8"/>
      <c r="C69" s="8">
        <v>18.132721352320935</v>
      </c>
      <c r="D69" s="44"/>
      <c r="E69" s="44"/>
      <c r="F69" s="44">
        <f ca="1">IF(Table_FT_Inputdata_CCB[[Dato]:[Dato]]&gt;=DATE(1981,9,30),AVERAGE(C66:C69),NA())</f>
        <v>18.812305458894173</v>
      </c>
      <c r="G69" s="44"/>
    </row>
    <row r="70" spans="1:7" x14ac:dyDescent="0.3">
      <c r="A70" s="7">
        <v>35246</v>
      </c>
      <c r="B70" s="8"/>
      <c r="C70" s="8">
        <v>18.588330155144803</v>
      </c>
      <c r="D70" s="44"/>
      <c r="E70" s="44"/>
      <c r="F70" s="44">
        <f ca="1">IF(Table_FT_Inputdata_CCB[[Dato]:[Dato]]&gt;=DATE(1981,9,30),AVERAGE(C67:C70),NA())</f>
        <v>18.838253464004893</v>
      </c>
      <c r="G70" s="44"/>
    </row>
    <row r="71" spans="1:7" x14ac:dyDescent="0.3">
      <c r="A71" s="7">
        <v>35338</v>
      </c>
      <c r="B71" s="8"/>
      <c r="C71" s="8">
        <v>19.625467205235786</v>
      </c>
      <c r="D71" s="44"/>
      <c r="E71" s="44"/>
      <c r="F71" s="44">
        <f ca="1">IF(Table_FT_Inputdata_CCB[[Dato]:[Dato]]&gt;=DATE(1981,9,30),AVERAGE(C68:C71),NA())</f>
        <v>19.018476272957564</v>
      </c>
      <c r="G71" s="44"/>
    </row>
    <row r="72" spans="1:7" x14ac:dyDescent="0.3">
      <c r="A72" s="7">
        <v>35430</v>
      </c>
      <c r="B72" s="8"/>
      <c r="C72" s="8">
        <v>20.082716287368623</v>
      </c>
      <c r="D72" s="44"/>
      <c r="E72" s="44"/>
      <c r="F72" s="44">
        <f ca="1">IF(Table_FT_Inputdata_CCB[[Dato]:[Dato]]&gt;=DATE(1981,9,30),AVERAGE(C69:C72),NA())</f>
        <v>19.107308750017538</v>
      </c>
      <c r="G72" s="44"/>
    </row>
    <row r="73" spans="1:7" x14ac:dyDescent="0.3">
      <c r="A73" s="7">
        <v>35520</v>
      </c>
      <c r="B73" s="8"/>
      <c r="C73" s="8">
        <v>19.632112419521924</v>
      </c>
      <c r="D73" s="44"/>
      <c r="E73" s="44"/>
      <c r="F73" s="44">
        <f ca="1">IF(Table_FT_Inputdata_CCB[[Dato]:[Dato]]&gt;=DATE(1981,9,30),AVERAGE(C70:C73),NA())</f>
        <v>19.482156516817781</v>
      </c>
      <c r="G73" s="44"/>
    </row>
    <row r="74" spans="1:7" x14ac:dyDescent="0.3">
      <c r="A74" s="7">
        <v>35611</v>
      </c>
      <c r="B74" s="8"/>
      <c r="C74" s="8">
        <v>20.672265510471458</v>
      </c>
      <c r="D74" s="44"/>
      <c r="E74" s="44"/>
      <c r="F74" s="44">
        <f ca="1">IF(Table_FT_Inputdata_CCB[[Dato]:[Dato]]&gt;=DATE(1981,9,30),AVERAGE(C71:C74),NA())</f>
        <v>20.003140355649446</v>
      </c>
      <c r="G74" s="44"/>
    </row>
    <row r="75" spans="1:7" x14ac:dyDescent="0.3">
      <c r="A75" s="7">
        <v>35703</v>
      </c>
      <c r="B75" s="8"/>
      <c r="C75" s="8">
        <v>21.209592391453398</v>
      </c>
      <c r="D75" s="44"/>
      <c r="E75" s="44"/>
      <c r="F75" s="44">
        <f ca="1">IF(Table_FT_Inputdata_CCB[[Dato]:[Dato]]&gt;=DATE(1981,9,30),AVERAGE(C72:C75),NA())</f>
        <v>20.399171652203851</v>
      </c>
      <c r="G75" s="44"/>
    </row>
    <row r="76" spans="1:7" x14ac:dyDescent="0.3">
      <c r="A76" s="7">
        <v>35795</v>
      </c>
      <c r="B76" s="8"/>
      <c r="C76" s="8">
        <v>19.61120392055658</v>
      </c>
      <c r="D76" s="44"/>
      <c r="E76" s="44"/>
      <c r="F76" s="44">
        <f ca="1">IF(Table_FT_Inputdata_CCB[[Dato]:[Dato]]&gt;=DATE(1981,9,30),AVERAGE(C73:C76),NA())</f>
        <v>20.281293560500838</v>
      </c>
      <c r="G76" s="44"/>
    </row>
    <row r="77" spans="1:7" x14ac:dyDescent="0.3">
      <c r="A77" s="7">
        <v>35885</v>
      </c>
      <c r="B77" s="8"/>
      <c r="C77" s="8">
        <v>21.011442380962031</v>
      </c>
      <c r="D77" s="44"/>
      <c r="E77" s="44"/>
      <c r="F77" s="44">
        <f ca="1">IF(Table_FT_Inputdata_CCB[[Dato]:[Dato]]&gt;=DATE(1981,9,30),AVERAGE(C74:C77),NA())</f>
        <v>20.626126050860869</v>
      </c>
      <c r="G77" s="44"/>
    </row>
    <row r="78" spans="1:7" x14ac:dyDescent="0.3">
      <c r="A78" s="7">
        <v>35976</v>
      </c>
      <c r="B78" s="8"/>
      <c r="C78" s="8">
        <v>21.679202023926187</v>
      </c>
      <c r="D78" s="44"/>
      <c r="E78" s="44"/>
      <c r="F78" s="44">
        <f ca="1">IF(Table_FT_Inputdata_CCB[[Dato]:[Dato]]&gt;=DATE(1981,9,30),AVERAGE(C75:C78),NA())</f>
        <v>20.877860179224548</v>
      </c>
      <c r="G78" s="44"/>
    </row>
    <row r="79" spans="1:7" x14ac:dyDescent="0.3">
      <c r="A79" s="7">
        <v>36068</v>
      </c>
      <c r="B79" s="8"/>
      <c r="C79" s="8">
        <v>22.69201837548859</v>
      </c>
      <c r="D79" s="44"/>
      <c r="E79" s="44"/>
      <c r="F79" s="44">
        <f ca="1">IF(Table_FT_Inputdata_CCB[[Dato]:[Dato]]&gt;=DATE(1981,9,30),AVERAGE(C76:C79),NA())</f>
        <v>21.248466675233349</v>
      </c>
      <c r="G79" s="44"/>
    </row>
    <row r="80" spans="1:7" x14ac:dyDescent="0.3">
      <c r="A80" s="7">
        <v>36160</v>
      </c>
      <c r="B80" s="8"/>
      <c r="C80" s="8">
        <v>20.394753598548551</v>
      </c>
      <c r="D80" s="44"/>
      <c r="E80" s="44"/>
      <c r="F80" s="44">
        <f ca="1">IF(Table_FT_Inputdata_CCB[[Dato]:[Dato]]&gt;=DATE(1981,9,30),AVERAGE(C77:C80),NA())</f>
        <v>21.444354094731338</v>
      </c>
      <c r="G80" s="44"/>
    </row>
    <row r="81" spans="1:7" x14ac:dyDescent="0.3">
      <c r="A81" s="7">
        <v>36250</v>
      </c>
      <c r="B81" s="8"/>
      <c r="C81" s="8">
        <v>22.442633957560968</v>
      </c>
      <c r="D81" s="44"/>
      <c r="E81" s="44"/>
      <c r="F81" s="44">
        <f ca="1">IF(Table_FT_Inputdata_CCB[[Dato]:[Dato]]&gt;=DATE(1981,9,30),AVERAGE(C78:C81),NA())</f>
        <v>21.802151988881075</v>
      </c>
      <c r="G81" s="44"/>
    </row>
    <row r="82" spans="1:7" x14ac:dyDescent="0.3">
      <c r="A82" s="7">
        <v>36341</v>
      </c>
      <c r="B82" s="8"/>
      <c r="C82" s="8">
        <v>23.719048229626726</v>
      </c>
      <c r="D82" s="44"/>
      <c r="E82" s="44"/>
      <c r="F82" s="44">
        <f ca="1">IF(Table_FT_Inputdata_CCB[[Dato]:[Dato]]&gt;=DATE(1981,9,30),AVERAGE(C79:C82),NA())</f>
        <v>22.312113540306207</v>
      </c>
      <c r="G82" s="44"/>
    </row>
    <row r="83" spans="1:7" x14ac:dyDescent="0.3">
      <c r="A83" s="7">
        <v>36433</v>
      </c>
      <c r="B83" s="8"/>
      <c r="C83" s="8">
        <v>23.680389307048927</v>
      </c>
      <c r="D83" s="44"/>
      <c r="E83" s="44"/>
      <c r="F83" s="44">
        <f ca="1">IF(Table_FT_Inputdata_CCB[[Dato]:[Dato]]&gt;=DATE(1981,9,30),AVERAGE(C80:C83),NA())</f>
        <v>22.559206273196292</v>
      </c>
      <c r="G83" s="44"/>
    </row>
    <row r="84" spans="1:7" x14ac:dyDescent="0.3">
      <c r="A84" s="7">
        <v>36525</v>
      </c>
      <c r="B84" s="8"/>
      <c r="C84" s="8">
        <v>21.705598607642763</v>
      </c>
      <c r="D84" s="44"/>
      <c r="E84" s="44"/>
      <c r="F84" s="44">
        <f ca="1">IF(Table_FT_Inputdata_CCB[[Dato]:[Dato]]&gt;=DATE(1981,9,30),AVERAGE(C81:C84),NA())</f>
        <v>22.886917525469848</v>
      </c>
      <c r="G84" s="44"/>
    </row>
    <row r="85" spans="1:7" x14ac:dyDescent="0.3">
      <c r="A85" s="7">
        <v>36616</v>
      </c>
      <c r="B85" s="8"/>
      <c r="C85" s="8">
        <v>23.34551453801302</v>
      </c>
      <c r="D85" s="44"/>
      <c r="E85" s="44"/>
      <c r="F85" s="44">
        <f ca="1">IF(Table_FT_Inputdata_CCB[[Dato]:[Dato]]&gt;=DATE(1981,9,30),AVERAGE(C82:C85),NA())</f>
        <v>23.112637670582856</v>
      </c>
      <c r="G85" s="44"/>
    </row>
    <row r="86" spans="1:7" x14ac:dyDescent="0.3">
      <c r="A86" s="7">
        <v>36707</v>
      </c>
      <c r="B86" s="8"/>
      <c r="C86" s="8">
        <v>23.745531726776353</v>
      </c>
      <c r="D86" s="44"/>
      <c r="E86" s="44"/>
      <c r="F86" s="44">
        <f ca="1">IF(Table_FT_Inputdata_CCB[[Dato]:[Dato]]&gt;=DATE(1981,9,30),AVERAGE(C83:C86),NA())</f>
        <v>23.119258544870267</v>
      </c>
      <c r="G86" s="44"/>
    </row>
    <row r="87" spans="1:7" x14ac:dyDescent="0.3">
      <c r="A87" s="7">
        <v>36799</v>
      </c>
      <c r="B87" s="8"/>
      <c r="C87" s="8">
        <v>25.756896429914388</v>
      </c>
      <c r="D87" s="44"/>
      <c r="E87" s="44"/>
      <c r="F87" s="44">
        <f ca="1">IF(Table_FT_Inputdata_CCB[[Dato]:[Dato]]&gt;=DATE(1981,9,30),AVERAGE(C84:C87),NA())</f>
        <v>23.638385325586633</v>
      </c>
      <c r="G87" s="44"/>
    </row>
    <row r="88" spans="1:7" x14ac:dyDescent="0.3">
      <c r="A88" s="7">
        <v>36891</v>
      </c>
      <c r="B88" s="8">
        <v>23.872350201528558</v>
      </c>
      <c r="C88" s="8">
        <v>19.187008765289999</v>
      </c>
      <c r="D88" s="44"/>
      <c r="E88" s="44"/>
      <c r="F88" s="44">
        <f ca="1">IF(Table_FT_Inputdata_CCB[[Dato]:[Dato]]&gt;=DATE(1981,9,30),AVERAGE(C85:C88),NA())</f>
        <v>23.008737864998441</v>
      </c>
      <c r="G88" s="44"/>
    </row>
    <row r="89" spans="1:7" x14ac:dyDescent="0.3">
      <c r="A89" s="7">
        <v>36981</v>
      </c>
      <c r="B89" s="8">
        <v>23.872350201528558</v>
      </c>
      <c r="C89" s="8">
        <v>21.434794786813242</v>
      </c>
      <c r="D89" s="44">
        <v>4.1334990791590878</v>
      </c>
      <c r="E89" s="44"/>
      <c r="F89" s="44">
        <f ca="1">IF(Table_FT_Inputdata_CCB[[Dato]:[Dato]]&gt;=DATE(1981,9,30),AVERAGE(C86:C89),NA())</f>
        <v>22.531057927198496</v>
      </c>
      <c r="G89" s="44"/>
    </row>
    <row r="90" spans="1:7" x14ac:dyDescent="0.3">
      <c r="A90" s="7">
        <v>37072</v>
      </c>
      <c r="B90" s="8">
        <v>23.872350201528558</v>
      </c>
      <c r="C90" s="8">
        <v>21.812680216665839</v>
      </c>
      <c r="D90" s="44">
        <v>4.1250619535654538</v>
      </c>
      <c r="E90" s="44"/>
      <c r="F90" s="44">
        <f ca="1">IF(Table_FT_Inputdata_CCB[[Dato]:[Dato]]&gt;=DATE(1981,9,30),AVERAGE(C87:C90),NA())</f>
        <v>22.047845049670865</v>
      </c>
      <c r="G90" s="44"/>
    </row>
    <row r="91" spans="1:7" x14ac:dyDescent="0.3">
      <c r="A91" s="7">
        <v>37164</v>
      </c>
      <c r="B91" s="8">
        <v>23.872350201528558</v>
      </c>
      <c r="C91" s="8">
        <v>22.114740977403098</v>
      </c>
      <c r="D91" s="44">
        <v>4.2110728002232678</v>
      </c>
      <c r="E91" s="44">
        <f ca="1">IF(Table_FT_Inputdata_CCB[[Dato]:[Dato]]&gt;=DATE(2001,9,30),AVERAGE(B88:B91),NA())</f>
        <v>23.872350201528558</v>
      </c>
      <c r="F91" s="44">
        <f ca="1">IF(Table_FT_Inputdata_CCB[[Dato]:[Dato]]&gt;=DATE(1981,9,30),AVERAGE(C88:C91),NA())</f>
        <v>21.137306186543046</v>
      </c>
      <c r="G91" s="44"/>
    </row>
    <row r="92" spans="1:7" x14ac:dyDescent="0.3">
      <c r="A92" s="7">
        <v>37256</v>
      </c>
      <c r="B92" s="8">
        <v>24.98858550185988</v>
      </c>
      <c r="C92" s="8">
        <v>20.849051228664621</v>
      </c>
      <c r="D92" s="44">
        <v>4.9744663660518453</v>
      </c>
      <c r="E92" s="44">
        <f ca="1">IF(Table_FT_Inputdata_CCB[[Dato]:[Dato]]&gt;=DATE(2001,9,30),AVERAGE(B89:B92),NA())</f>
        <v>24.15140902661139</v>
      </c>
      <c r="F92" s="44">
        <f ca="1">IF(Table_FT_Inputdata_CCB[[Dato]:[Dato]]&gt;=DATE(1981,9,30),AVERAGE(C89:C92),NA())</f>
        <v>21.552816802386701</v>
      </c>
      <c r="G92" s="44">
        <f ca="1">IF(Table_FT_Inputdata_CCB[[Dato]:[Dato]]&gt;=DATE(2001,12,31),AVERAGE(D89:D92),NA())</f>
        <v>4.3610250497499141</v>
      </c>
    </row>
    <row r="93" spans="1:7" x14ac:dyDescent="0.3">
      <c r="A93" s="7">
        <v>37346</v>
      </c>
      <c r="B93" s="8">
        <v>24.98858550185988</v>
      </c>
      <c r="C93" s="8">
        <v>21.985678330271551</v>
      </c>
      <c r="D93" s="44">
        <v>5.019657055047765</v>
      </c>
      <c r="E93" s="44">
        <f ca="1">IF(Table_FT_Inputdata_CCB[[Dato]:[Dato]]&gt;=DATE(2001,9,30),AVERAGE(B90:B93),NA())</f>
        <v>24.430467851694218</v>
      </c>
      <c r="F93" s="44">
        <f ca="1">IF(Table_FT_Inputdata_CCB[[Dato]:[Dato]]&gt;=DATE(1981,9,30),AVERAGE(C90:C93),NA())</f>
        <v>21.690537688251279</v>
      </c>
      <c r="G93" s="44">
        <f ca="1">IF(Table_FT_Inputdata_CCB[[Dato]:[Dato]]&gt;=DATE(2001,12,31),AVERAGE(D90:D93),NA())</f>
        <v>4.582564543722083</v>
      </c>
    </row>
    <row r="94" spans="1:7" x14ac:dyDescent="0.3">
      <c r="A94" s="7">
        <v>37437</v>
      </c>
      <c r="B94" s="8">
        <v>24.98858550185988</v>
      </c>
      <c r="C94" s="8">
        <v>22.66117718337501</v>
      </c>
      <c r="D94" s="44">
        <v>4.5231613297579951</v>
      </c>
      <c r="E94" s="44">
        <f ca="1">IF(Table_FT_Inputdata_CCB[[Dato]:[Dato]]&gt;=DATE(2001,9,30),AVERAGE(B91:B94),NA())</f>
        <v>24.709526676777053</v>
      </c>
      <c r="F94" s="44">
        <f ca="1">IF(Table_FT_Inputdata_CCB[[Dato]:[Dato]]&gt;=DATE(1981,9,30),AVERAGE(C91:C94),NA())</f>
        <v>21.90266192992857</v>
      </c>
      <c r="G94" s="44">
        <f ca="1">IF(Table_FT_Inputdata_CCB[[Dato]:[Dato]]&gt;=DATE(2001,12,31),AVERAGE(D91:D94),NA())</f>
        <v>4.682089387770219</v>
      </c>
    </row>
    <row r="95" spans="1:7" x14ac:dyDescent="0.3">
      <c r="A95" s="7">
        <v>37529</v>
      </c>
      <c r="B95" s="8">
        <v>24.98858550185988</v>
      </c>
      <c r="C95" s="8">
        <v>23.185395376905049</v>
      </c>
      <c r="D95" s="44">
        <v>4.2569255485660147</v>
      </c>
      <c r="E95" s="44">
        <f ca="1">IF(Table_FT_Inputdata_CCB[[Dato]:[Dato]]&gt;=DATE(2001,9,30),AVERAGE(B92:B95),NA())</f>
        <v>24.98858550185988</v>
      </c>
      <c r="F95" s="44">
        <f ca="1">IF(Table_FT_Inputdata_CCB[[Dato]:[Dato]]&gt;=DATE(1981,9,30),AVERAGE(C92:C95),NA())</f>
        <v>22.170325529804057</v>
      </c>
      <c r="G95" s="44">
        <f ca="1">IF(Table_FT_Inputdata_CCB[[Dato]:[Dato]]&gt;=DATE(2001,12,31),AVERAGE(D92:D95),NA())</f>
        <v>4.6935525748559055</v>
      </c>
    </row>
    <row r="96" spans="1:7" x14ac:dyDescent="0.3">
      <c r="A96" s="7">
        <v>37621</v>
      </c>
      <c r="B96" s="8">
        <v>25.743136126234738</v>
      </c>
      <c r="C96" s="8">
        <v>21.740205239796712</v>
      </c>
      <c r="D96" s="44">
        <v>5.4540387895626425</v>
      </c>
      <c r="E96" s="44">
        <f ca="1">IF(Table_FT_Inputdata_CCB[[Dato]:[Dato]]&gt;=DATE(2001,9,30),AVERAGE(B93:B96),NA())</f>
        <v>25.177223157953591</v>
      </c>
      <c r="F96" s="44">
        <f ca="1">IF(Table_FT_Inputdata_CCB[[Dato]:[Dato]]&gt;=DATE(1981,9,30),AVERAGE(C93:C96),NA())</f>
        <v>22.393114032587079</v>
      </c>
      <c r="G96" s="44">
        <f ca="1">IF(Table_FT_Inputdata_CCB[[Dato]:[Dato]]&gt;=DATE(2001,12,31),AVERAGE(D93:D96),NA())</f>
        <v>4.8134456807336043</v>
      </c>
    </row>
    <row r="97" spans="1:7" x14ac:dyDescent="0.3">
      <c r="A97" s="7">
        <v>37711</v>
      </c>
      <c r="B97" s="8">
        <v>25.743136126234738</v>
      </c>
      <c r="C97" s="8">
        <v>23.050704707430583</v>
      </c>
      <c r="D97" s="44">
        <v>5.0025524478724295</v>
      </c>
      <c r="E97" s="44">
        <f ca="1">IF(Table_FT_Inputdata_CCB[[Dato]:[Dato]]&gt;=DATE(2001,9,30),AVERAGE(B94:B97),NA())</f>
        <v>25.365860814047309</v>
      </c>
      <c r="F97" s="44">
        <f ca="1">IF(Table_FT_Inputdata_CCB[[Dato]:[Dato]]&gt;=DATE(1981,9,30),AVERAGE(C94:C97),NA())</f>
        <v>22.659370626876839</v>
      </c>
      <c r="G97" s="44">
        <f ca="1">IF(Table_FT_Inputdata_CCB[[Dato]:[Dato]]&gt;=DATE(2001,12,31),AVERAGE(D94:D97),NA())</f>
        <v>4.80916952893977</v>
      </c>
    </row>
    <row r="98" spans="1:7" x14ac:dyDescent="0.3">
      <c r="A98" s="7">
        <v>37802</v>
      </c>
      <c r="B98" s="8">
        <v>25.743136126234738</v>
      </c>
      <c r="C98" s="8">
        <v>23.745805840510862</v>
      </c>
      <c r="D98" s="44">
        <v>4.6952567291773724</v>
      </c>
      <c r="E98" s="44">
        <f ca="1">IF(Table_FT_Inputdata_CCB[[Dato]:[Dato]]&gt;=DATE(2001,9,30),AVERAGE(B95:B98),NA())</f>
        <v>25.55449847014102</v>
      </c>
      <c r="F98" s="44">
        <f ca="1">IF(Table_FT_Inputdata_CCB[[Dato]:[Dato]]&gt;=DATE(1981,9,30),AVERAGE(C95:C98),NA())</f>
        <v>22.930527791160799</v>
      </c>
      <c r="G98" s="44">
        <f ca="1">IF(Table_FT_Inputdata_CCB[[Dato]:[Dato]]&gt;=DATE(2001,12,31),AVERAGE(D95:D98),NA())</f>
        <v>4.852193378794615</v>
      </c>
    </row>
    <row r="99" spans="1:7" x14ac:dyDescent="0.3">
      <c r="A99" s="7">
        <v>37894</v>
      </c>
      <c r="B99" s="8">
        <v>25.743136126234738</v>
      </c>
      <c r="C99" s="8">
        <v>23.160912929610408</v>
      </c>
      <c r="D99" s="44">
        <v>5.1354397266085865</v>
      </c>
      <c r="E99" s="44">
        <f ca="1">IF(Table_FT_Inputdata_CCB[[Dato]:[Dato]]&gt;=DATE(2001,9,30),AVERAGE(B96:B99),NA())</f>
        <v>25.743136126234738</v>
      </c>
      <c r="F99" s="44">
        <f ca="1">IF(Table_FT_Inputdata_CCB[[Dato]:[Dato]]&gt;=DATE(1981,9,30),AVERAGE(C96:C99),NA())</f>
        <v>22.924407179337141</v>
      </c>
      <c r="G99" s="44">
        <f ca="1">IF(Table_FT_Inputdata_CCB[[Dato]:[Dato]]&gt;=DATE(2001,12,31),AVERAGE(D96:D99),NA())</f>
        <v>5.0718219233052579</v>
      </c>
    </row>
    <row r="100" spans="1:7" x14ac:dyDescent="0.3">
      <c r="A100" s="7">
        <v>37986</v>
      </c>
      <c r="B100" s="8">
        <v>25.743305919683074</v>
      </c>
      <c r="C100" s="8">
        <v>20.873733911842628</v>
      </c>
      <c r="D100" s="44">
        <v>5.9449974358586211</v>
      </c>
      <c r="E100" s="44">
        <f ca="1">IF(Table_FT_Inputdata_CCB[[Dato]:[Dato]]&gt;=DATE(2001,9,30),AVERAGE(B97:B100),NA())</f>
        <v>25.743178574596826</v>
      </c>
      <c r="F100" s="44">
        <f ca="1">IF(Table_FT_Inputdata_CCB[[Dato]:[Dato]]&gt;=DATE(1981,9,30),AVERAGE(C97:C100),NA())</f>
        <v>22.707789347348623</v>
      </c>
      <c r="G100" s="44">
        <f ca="1">IF(Table_FT_Inputdata_CCB[[Dato]:[Dato]]&gt;=DATE(2001,12,31),AVERAGE(D97:D100),NA())</f>
        <v>5.1945615848792528</v>
      </c>
    </row>
    <row r="101" spans="1:7" x14ac:dyDescent="0.3">
      <c r="A101" s="7">
        <v>38077</v>
      </c>
      <c r="B101" s="8">
        <v>25.854241051253375</v>
      </c>
      <c r="C101" s="8">
        <v>21.568624463062076</v>
      </c>
      <c r="D101" s="44">
        <v>5.5650565887064145</v>
      </c>
      <c r="E101" s="44">
        <f ca="1">IF(Table_FT_Inputdata_CCB[[Dato]:[Dato]]&gt;=DATE(2001,9,30),AVERAGE(B98:B101),NA())</f>
        <v>25.770954805851481</v>
      </c>
      <c r="F101" s="44">
        <f ca="1">IF(Table_FT_Inputdata_CCB[[Dato]:[Dato]]&gt;=DATE(1981,9,30),AVERAGE(C98:C101),NA())</f>
        <v>22.337269286256497</v>
      </c>
      <c r="G101" s="44">
        <f ca="1">IF(Table_FT_Inputdata_CCB[[Dato]:[Dato]]&gt;=DATE(2001,12,31),AVERAGE(D98:D101),NA())</f>
        <v>5.3351876200877486</v>
      </c>
    </row>
    <row r="102" spans="1:7" x14ac:dyDescent="0.3">
      <c r="A102" s="7">
        <v>38168</v>
      </c>
      <c r="B102" s="8">
        <v>25.750753573674345</v>
      </c>
      <c r="C102" s="8">
        <v>21.279123314180978</v>
      </c>
      <c r="D102" s="44">
        <v>5.2512168091254496</v>
      </c>
      <c r="E102" s="44">
        <f ca="1">IF(Table_FT_Inputdata_CCB[[Dato]:[Dato]]&gt;=DATE(2001,9,30),AVERAGE(B99:B102),NA())</f>
        <v>25.772859167711385</v>
      </c>
      <c r="F102" s="44">
        <f ca="1">IF(Table_FT_Inputdata_CCB[[Dato]:[Dato]]&gt;=DATE(1981,9,30),AVERAGE(C99:C102),NA())</f>
        <v>21.720598654674024</v>
      </c>
      <c r="G102" s="44">
        <f ca="1">IF(Table_FT_Inputdata_CCB[[Dato]:[Dato]]&gt;=DATE(2001,12,31),AVERAGE(D99:D102),NA())</f>
        <v>5.4741776400747675</v>
      </c>
    </row>
    <row r="103" spans="1:7" x14ac:dyDescent="0.3">
      <c r="A103" s="7">
        <v>38260</v>
      </c>
      <c r="B103" s="8">
        <v>26.261478184615754</v>
      </c>
      <c r="C103" s="8">
        <v>22.271580406722773</v>
      </c>
      <c r="D103" s="44">
        <v>5.2576877183703266</v>
      </c>
      <c r="E103" s="44">
        <f ca="1">IF(Table_FT_Inputdata_CCB[[Dato]:[Dato]]&gt;=DATE(2001,9,30),AVERAGE(B100:B103),NA())</f>
        <v>25.902444682306637</v>
      </c>
      <c r="F103" s="44">
        <f ca="1">IF(Table_FT_Inputdata_CCB[[Dato]:[Dato]]&gt;=DATE(1981,9,30),AVERAGE(C100:C103),NA())</f>
        <v>21.498265523952114</v>
      </c>
      <c r="G103" s="44">
        <f ca="1">IF(Table_FT_Inputdata_CCB[[Dato]:[Dato]]&gt;=DATE(2001,12,31),AVERAGE(D100:D103),NA())</f>
        <v>5.5047396380152032</v>
      </c>
    </row>
    <row r="104" spans="1:7" x14ac:dyDescent="0.3">
      <c r="A104" s="7">
        <v>38352</v>
      </c>
      <c r="B104" s="8">
        <v>26.560932555852084</v>
      </c>
      <c r="C104" s="8">
        <v>21.146383842611304</v>
      </c>
      <c r="D104" s="44">
        <v>5.4368321091402017</v>
      </c>
      <c r="E104" s="44">
        <f ca="1">IF(Table_FT_Inputdata_CCB[[Dato]:[Dato]]&gt;=DATE(2001,9,30),AVERAGE(B101:B104),NA())</f>
        <v>26.106851341348886</v>
      </c>
      <c r="F104" s="44">
        <f ca="1">IF(Table_FT_Inputdata_CCB[[Dato]:[Dato]]&gt;=DATE(1981,9,30),AVERAGE(C101:C104),NA())</f>
        <v>21.566428006644283</v>
      </c>
      <c r="G104" s="44">
        <f ca="1">IF(Table_FT_Inputdata_CCB[[Dato]:[Dato]]&gt;=DATE(2001,12,31),AVERAGE(D101:D104),NA())</f>
        <v>5.3776983063355983</v>
      </c>
    </row>
    <row r="105" spans="1:7" x14ac:dyDescent="0.3">
      <c r="A105" s="7">
        <v>38442</v>
      </c>
      <c r="B105" s="8">
        <v>27.049206207024412</v>
      </c>
      <c r="C105" s="8">
        <v>23.015229228904278</v>
      </c>
      <c r="D105" s="44">
        <v>4.8981235051321486</v>
      </c>
      <c r="E105" s="44">
        <f ca="1">IF(Table_FT_Inputdata_CCB[[Dato]:[Dato]]&gt;=DATE(2001,9,30),AVERAGE(B102:B105),NA())</f>
        <v>26.40559263029165</v>
      </c>
      <c r="F105" s="44">
        <f ca="1">IF(Table_FT_Inputdata_CCB[[Dato]:[Dato]]&gt;=DATE(1981,9,30),AVERAGE(C102:C105),NA())</f>
        <v>21.928079198104832</v>
      </c>
      <c r="G105" s="44">
        <f ca="1">IF(Table_FT_Inputdata_CCB[[Dato]:[Dato]]&gt;=DATE(2001,12,31),AVERAGE(D102:D105),NA())</f>
        <v>5.2109650354420314</v>
      </c>
    </row>
    <row r="106" spans="1:7" x14ac:dyDescent="0.3">
      <c r="A106" s="7">
        <v>38533</v>
      </c>
      <c r="B106" s="8">
        <v>28.409612188628504</v>
      </c>
      <c r="C106" s="8">
        <v>24.505979773391417</v>
      </c>
      <c r="D106" s="44">
        <v>4.495292515270612</v>
      </c>
      <c r="E106" s="44">
        <f ca="1">IF(Table_FT_Inputdata_CCB[[Dato]:[Dato]]&gt;=DATE(2001,9,30),AVERAGE(B103:B106),NA())</f>
        <v>27.070307284030186</v>
      </c>
      <c r="F106" s="44">
        <f ca="1">IF(Table_FT_Inputdata_CCB[[Dato]:[Dato]]&gt;=DATE(1981,9,30),AVERAGE(C103:C106),NA())</f>
        <v>22.734793312907442</v>
      </c>
      <c r="G106" s="44">
        <f ca="1">IF(Table_FT_Inputdata_CCB[[Dato]:[Dato]]&gt;=DATE(2001,12,31),AVERAGE(D103:D106),NA())</f>
        <v>5.0219839619783224</v>
      </c>
    </row>
    <row r="107" spans="1:7" x14ac:dyDescent="0.3">
      <c r="A107" s="7">
        <v>38625</v>
      </c>
      <c r="B107" s="8">
        <v>28.594361652564903</v>
      </c>
      <c r="C107" s="8">
        <v>24.569243078355218</v>
      </c>
      <c r="D107" s="44">
        <v>4.341427928565202</v>
      </c>
      <c r="E107" s="44">
        <f ca="1">IF(Table_FT_Inputdata_CCB[[Dato]:[Dato]]&gt;=DATE(2001,9,30),AVERAGE(B104:B107),NA())</f>
        <v>27.653528151017476</v>
      </c>
      <c r="F107" s="44">
        <f ca="1">IF(Table_FT_Inputdata_CCB[[Dato]:[Dato]]&gt;=DATE(1981,9,30),AVERAGE(C104:C107),NA())</f>
        <v>23.309208980815555</v>
      </c>
      <c r="G107" s="44">
        <f ca="1">IF(Table_FT_Inputdata_CCB[[Dato]:[Dato]]&gt;=DATE(2001,12,31),AVERAGE(D104:D107),NA())</f>
        <v>4.7929190145270413</v>
      </c>
    </row>
    <row r="108" spans="1:7" x14ac:dyDescent="0.3">
      <c r="A108" s="7">
        <v>38717</v>
      </c>
      <c r="B108" s="8">
        <v>25.826724976047355</v>
      </c>
      <c r="C108" s="8">
        <v>22.483534705894932</v>
      </c>
      <c r="D108" s="44">
        <v>5.0351552518361054</v>
      </c>
      <c r="E108" s="44">
        <f ca="1">IF(Table_FT_Inputdata_CCB[[Dato]:[Dato]]&gt;=DATE(2001,9,30),AVERAGE(B105:B108),NA())</f>
        <v>27.469976256066293</v>
      </c>
      <c r="F108" s="44">
        <f ca="1">IF(Table_FT_Inputdata_CCB[[Dato]:[Dato]]&gt;=DATE(1981,9,30),AVERAGE(C105:C108),NA())</f>
        <v>23.643496696636461</v>
      </c>
      <c r="G108" s="44">
        <f ca="1">IF(Table_FT_Inputdata_CCB[[Dato]:[Dato]]&gt;=DATE(2001,12,31),AVERAGE(D105:D108),NA())</f>
        <v>4.6924998002010172</v>
      </c>
    </row>
    <row r="109" spans="1:7" x14ac:dyDescent="0.3">
      <c r="A109" s="7">
        <v>38807</v>
      </c>
      <c r="B109" s="8">
        <v>25.162963765069644</v>
      </c>
      <c r="C109" s="8">
        <v>22.646938393047058</v>
      </c>
      <c r="D109" s="44">
        <v>4.6210175941173999</v>
      </c>
      <c r="E109" s="44">
        <f ca="1">IF(Table_FT_Inputdata_CCB[[Dato]:[Dato]]&gt;=DATE(2001,9,30),AVERAGE(B106:B109),NA())</f>
        <v>26.998415645577602</v>
      </c>
      <c r="F109" s="44">
        <f ca="1">IF(Table_FT_Inputdata_CCB[[Dato]:[Dato]]&gt;=DATE(1981,9,30),AVERAGE(C106:C109),NA())</f>
        <v>23.551423987672159</v>
      </c>
      <c r="G109" s="44">
        <f ca="1">IF(Table_FT_Inputdata_CCB[[Dato]:[Dato]]&gt;=DATE(2001,12,31),AVERAGE(D106:D109),NA())</f>
        <v>4.6232233224473296</v>
      </c>
    </row>
    <row r="110" spans="1:7" x14ac:dyDescent="0.3">
      <c r="A110" s="7">
        <v>38898</v>
      </c>
      <c r="B110" s="8">
        <v>25.344448006583825</v>
      </c>
      <c r="C110" s="8">
        <v>23.051891050962602</v>
      </c>
      <c r="D110" s="44">
        <v>4.2495721232148984</v>
      </c>
      <c r="E110" s="44">
        <f ca="1">IF(Table_FT_Inputdata_CCB[[Dato]:[Dato]]&gt;=DATE(2001,9,30),AVERAGE(B107:B110),NA())</f>
        <v>26.232124600066435</v>
      </c>
      <c r="F110" s="44">
        <f ca="1">IF(Table_FT_Inputdata_CCB[[Dato]:[Dato]]&gt;=DATE(1981,9,30),AVERAGE(C107:C110),NA())</f>
        <v>23.187901807064954</v>
      </c>
      <c r="G110" s="44">
        <f ca="1">IF(Table_FT_Inputdata_CCB[[Dato]:[Dato]]&gt;=DATE(2001,12,31),AVERAGE(D107:D110),NA())</f>
        <v>4.5617932244334014</v>
      </c>
    </row>
    <row r="111" spans="1:7" x14ac:dyDescent="0.3">
      <c r="A111" s="7">
        <v>38990</v>
      </c>
      <c r="B111" s="8">
        <v>26.195891676319633</v>
      </c>
      <c r="C111" s="8">
        <v>23.288457163380759</v>
      </c>
      <c r="D111" s="44">
        <v>4.3069056479059329</v>
      </c>
      <c r="E111" s="44">
        <f ca="1">IF(Table_FT_Inputdata_CCB[[Dato]:[Dato]]&gt;=DATE(2001,9,30),AVERAGE(B108:B111),NA())</f>
        <v>25.632507106005114</v>
      </c>
      <c r="F111" s="44">
        <f ca="1">IF(Table_FT_Inputdata_CCB[[Dato]:[Dato]]&gt;=DATE(1981,9,30),AVERAGE(C108:C111),NA())</f>
        <v>22.867705328321339</v>
      </c>
      <c r="G111" s="44">
        <f ca="1">IF(Table_FT_Inputdata_CCB[[Dato]:[Dato]]&gt;=DATE(2001,12,31),AVERAGE(D108:D111),NA())</f>
        <v>4.5531626542685846</v>
      </c>
    </row>
    <row r="112" spans="1:7" x14ac:dyDescent="0.3">
      <c r="A112" s="7">
        <v>39082</v>
      </c>
      <c r="B112" s="8">
        <v>22.859959992109495</v>
      </c>
      <c r="C112" s="8">
        <v>19.918407253343769</v>
      </c>
      <c r="D112" s="44">
        <v>5.5618902679145759</v>
      </c>
      <c r="E112" s="44">
        <f ca="1">IF(Table_FT_Inputdata_CCB[[Dato]:[Dato]]&gt;=DATE(2001,9,30),AVERAGE(B109:B112),NA())</f>
        <v>24.890815860020648</v>
      </c>
      <c r="F112" s="44">
        <f ca="1">IF(Table_FT_Inputdata_CCB[[Dato]:[Dato]]&gt;=DATE(1981,9,30),AVERAGE(C109:C112),NA())</f>
        <v>22.226423465183547</v>
      </c>
      <c r="G112" s="44">
        <f ca="1">IF(Table_FT_Inputdata_CCB[[Dato]:[Dato]]&gt;=DATE(2001,12,31),AVERAGE(D109:D112),NA())</f>
        <v>4.6848464082882018</v>
      </c>
    </row>
    <row r="113" spans="1:7" x14ac:dyDescent="0.3">
      <c r="A113" s="7">
        <v>39172</v>
      </c>
      <c r="B113" s="8">
        <v>22.859959992109495</v>
      </c>
      <c r="C113" s="8">
        <v>19.918407253343769</v>
      </c>
      <c r="D113" s="44">
        <v>5.5618902679145759</v>
      </c>
      <c r="E113" s="44">
        <f ca="1">IF(Table_FT_Inputdata_CCB[[Dato]:[Dato]]&gt;=DATE(2001,9,30),AVERAGE(B110:B113),NA())</f>
        <v>24.31506491678061</v>
      </c>
      <c r="F113" s="44">
        <f ca="1">IF(Table_FT_Inputdata_CCB[[Dato]:[Dato]]&gt;=DATE(1981,9,30),AVERAGE(C110:C113),NA())</f>
        <v>21.544290680257728</v>
      </c>
      <c r="G113" s="44">
        <f ca="1">IF(Table_FT_Inputdata_CCB[[Dato]:[Dato]]&gt;=DATE(2001,12,31),AVERAGE(D110:D113),NA())</f>
        <v>4.920064576737496</v>
      </c>
    </row>
    <row r="114" spans="1:7" x14ac:dyDescent="0.3">
      <c r="A114" s="7">
        <v>39263</v>
      </c>
      <c r="B114" s="8">
        <v>26.144284308133315</v>
      </c>
      <c r="C114" s="8">
        <v>22.520158364331863</v>
      </c>
      <c r="D114" s="44">
        <v>4.2699999999999996</v>
      </c>
      <c r="E114" s="44">
        <f ca="1">IF(Table_FT_Inputdata_CCB[[Dato]:[Dato]]&gt;=DATE(2001,9,30),AVERAGE(B111:B114),NA())</f>
        <v>24.515023992167983</v>
      </c>
      <c r="F114" s="44">
        <f ca="1">IF(Table_FT_Inputdata_CCB[[Dato]:[Dato]]&gt;=DATE(1981,9,30),AVERAGE(C111:C114),NA())</f>
        <v>21.411357508600041</v>
      </c>
      <c r="G114" s="44">
        <f ca="1">IF(Table_FT_Inputdata_CCB[[Dato]:[Dato]]&gt;=DATE(2001,12,31),AVERAGE(D111:D114),NA())</f>
        <v>4.9251715459337717</v>
      </c>
    </row>
    <row r="115" spans="1:7" x14ac:dyDescent="0.3">
      <c r="A115" s="7">
        <v>39355</v>
      </c>
      <c r="B115" s="8">
        <v>27.121918846499465</v>
      </c>
      <c r="C115" s="8">
        <v>23.338335553313254</v>
      </c>
      <c r="D115" s="44">
        <v>3.72</v>
      </c>
      <c r="E115" s="44">
        <f ca="1">IF(Table_FT_Inputdata_CCB[[Dato]:[Dato]]&gt;=DATE(2001,9,30),AVERAGE(B112:B115),NA())</f>
        <v>24.746530784712942</v>
      </c>
      <c r="F115" s="44">
        <f ca="1">IF(Table_FT_Inputdata_CCB[[Dato]:[Dato]]&gt;=DATE(1981,9,30),AVERAGE(C112:C115),NA())</f>
        <v>21.423827106083163</v>
      </c>
      <c r="G115" s="44">
        <f ca="1">IF(Table_FT_Inputdata_CCB[[Dato]:[Dato]]&gt;=DATE(2001,12,31),AVERAGE(D112:D115),NA())</f>
        <v>4.7784451339572875</v>
      </c>
    </row>
    <row r="116" spans="1:7" x14ac:dyDescent="0.3">
      <c r="A116" s="7">
        <v>39447</v>
      </c>
      <c r="B116" s="8">
        <v>27.629033892605019</v>
      </c>
      <c r="C116" s="8">
        <v>23.07106213411258</v>
      </c>
      <c r="D116" s="44">
        <v>3.48</v>
      </c>
      <c r="E116" s="44">
        <f ca="1">IF(Table_FT_Inputdata_CCB[[Dato]:[Dato]]&gt;=DATE(2001,9,30),AVERAGE(B113:B116),NA())</f>
        <v>25.938799259836824</v>
      </c>
      <c r="F116" s="44">
        <f ca="1">IF(Table_FT_Inputdata_CCB[[Dato]:[Dato]]&gt;=DATE(1981,9,30),AVERAGE(C113:C116),NA())</f>
        <v>22.211990826275368</v>
      </c>
      <c r="G116" s="44">
        <f ca="1">IF(Table_FT_Inputdata_CCB[[Dato]:[Dato]]&gt;=DATE(2001,12,31),AVERAGE(D113:D116),NA())</f>
        <v>4.2579725669786441</v>
      </c>
    </row>
    <row r="117" spans="1:7" x14ac:dyDescent="0.3">
      <c r="A117" s="7">
        <v>39538</v>
      </c>
      <c r="B117" s="8">
        <v>28.490976898049514</v>
      </c>
      <c r="C117" s="8">
        <v>24.139357572278662</v>
      </c>
      <c r="D117" s="44">
        <v>4.5599999999999996</v>
      </c>
      <c r="E117" s="44">
        <f ca="1">IF(Table_FT_Inputdata_CCB[[Dato]:[Dato]]&gt;=DATE(2001,9,30),AVERAGE(B114:B117),NA())</f>
        <v>27.346553486321827</v>
      </c>
      <c r="F117" s="44">
        <f ca="1">IF(Table_FT_Inputdata_CCB[[Dato]:[Dato]]&gt;=DATE(1981,9,30),AVERAGE(C114:C117),NA())</f>
        <v>23.267228406009089</v>
      </c>
      <c r="G117" s="44">
        <f ca="1">IF(Table_FT_Inputdata_CCB[[Dato]:[Dato]]&gt;=DATE(2001,12,31),AVERAGE(D114:D117),NA())</f>
        <v>4.0075000000000003</v>
      </c>
    </row>
    <row r="118" spans="1:7" x14ac:dyDescent="0.3">
      <c r="A118" s="7">
        <v>39629</v>
      </c>
      <c r="B118" s="8">
        <v>28.408391620160099</v>
      </c>
      <c r="C118" s="8">
        <v>24.388254875678893</v>
      </c>
      <c r="D118" s="44">
        <v>4.25</v>
      </c>
      <c r="E118" s="44">
        <f ca="1">IF(Table_FT_Inputdata_CCB[[Dato]:[Dato]]&gt;=DATE(2001,9,30),AVERAGE(B115:B118),NA())</f>
        <v>27.912580314328526</v>
      </c>
      <c r="F118" s="44">
        <f ca="1">IF(Table_FT_Inputdata_CCB[[Dato]:[Dato]]&gt;=DATE(1981,9,30),AVERAGE(C115:C118),NA())</f>
        <v>23.734252533845851</v>
      </c>
      <c r="G118" s="44">
        <f ca="1">IF(Table_FT_Inputdata_CCB[[Dato]:[Dato]]&gt;=DATE(2001,12,31),AVERAGE(D115:D118),NA())</f>
        <v>4.0024999999999995</v>
      </c>
    </row>
    <row r="119" spans="1:7" x14ac:dyDescent="0.3">
      <c r="A119" s="7">
        <v>39721</v>
      </c>
      <c r="B119" s="8">
        <v>28.430958455638184</v>
      </c>
      <c r="C119" s="8">
        <v>24.295953817528002</v>
      </c>
      <c r="D119" s="44">
        <v>5</v>
      </c>
      <c r="E119" s="44">
        <f ca="1">IF(Table_FT_Inputdata_CCB[[Dato]:[Dato]]&gt;=DATE(2001,9,30),AVERAGE(B116:B119),NA())</f>
        <v>28.239840216613203</v>
      </c>
      <c r="F119" s="44">
        <f ca="1">IF(Table_FT_Inputdata_CCB[[Dato]:[Dato]]&gt;=DATE(1981,9,30),AVERAGE(C116:C119),NA())</f>
        <v>23.973657099899533</v>
      </c>
      <c r="G119" s="44">
        <f ca="1">IF(Table_FT_Inputdata_CCB[[Dato]:[Dato]]&gt;=DATE(2001,12,31),AVERAGE(D116:D119),NA())</f>
        <v>4.3224999999999998</v>
      </c>
    </row>
    <row r="120" spans="1:7" x14ac:dyDescent="0.3">
      <c r="A120" s="7">
        <v>39813</v>
      </c>
      <c r="B120" s="8">
        <v>29.778683565779364</v>
      </c>
      <c r="C120" s="8">
        <v>25.382624545793618</v>
      </c>
      <c r="D120" s="44">
        <v>4.62</v>
      </c>
      <c r="E120" s="44">
        <f ca="1">IF(Table_FT_Inputdata_CCB[[Dato]:[Dato]]&gt;=DATE(2001,9,30),AVERAGE(B117:B120),NA())</f>
        <v>28.777252634906791</v>
      </c>
      <c r="F120" s="44">
        <f ca="1">IF(Table_FT_Inputdata_CCB[[Dato]:[Dato]]&gt;=DATE(1981,9,30),AVERAGE(C117:C120),NA())</f>
        <v>24.551547702819793</v>
      </c>
      <c r="G120" s="44">
        <f ca="1">IF(Table_FT_Inputdata_CCB[[Dato]:[Dato]]&gt;=DATE(2001,12,31),AVERAGE(D117:D120),NA())</f>
        <v>4.6074999999999999</v>
      </c>
    </row>
    <row r="121" spans="1:7" x14ac:dyDescent="0.3">
      <c r="A121" s="7">
        <v>39903</v>
      </c>
      <c r="B121" s="8">
        <v>29.007585251004041</v>
      </c>
      <c r="C121" s="8">
        <v>24.263155272970589</v>
      </c>
      <c r="D121" s="44">
        <v>4.87</v>
      </c>
      <c r="E121" s="44">
        <f ca="1">IF(Table_FT_Inputdata_CCB[[Dato]:[Dato]]&gt;=DATE(2001,9,30),AVERAGE(B118:B121),NA())</f>
        <v>28.906404723145421</v>
      </c>
      <c r="F121" s="44">
        <f ca="1">IF(Table_FT_Inputdata_CCB[[Dato]:[Dato]]&gt;=DATE(1981,9,30),AVERAGE(C118:C121),NA())</f>
        <v>24.582497127992777</v>
      </c>
      <c r="G121" s="44">
        <f ca="1">IF(Table_FT_Inputdata_CCB[[Dato]:[Dato]]&gt;=DATE(2001,12,31),AVERAGE(D118:D121),NA())</f>
        <v>4.6850000000000005</v>
      </c>
    </row>
    <row r="122" spans="1:7" x14ac:dyDescent="0.3">
      <c r="A122" s="7">
        <v>39994</v>
      </c>
      <c r="B122" s="8">
        <v>25.268271587563696</v>
      </c>
      <c r="C122" s="8">
        <v>21.208619236053888</v>
      </c>
      <c r="D122" s="44">
        <v>6.36</v>
      </c>
      <c r="E122" s="44">
        <f ca="1">IF(Table_FT_Inputdata_CCB[[Dato]:[Dato]]&gt;=DATE(2001,9,30),AVERAGE(B119:B122),NA())</f>
        <v>28.121374714996321</v>
      </c>
      <c r="F122" s="44">
        <f ca="1">IF(Table_FT_Inputdata_CCB[[Dato]:[Dato]]&gt;=DATE(1981,9,30),AVERAGE(C119:C122),NA())</f>
        <v>23.787588218086526</v>
      </c>
      <c r="G122" s="44">
        <f ca="1">IF(Table_FT_Inputdata_CCB[[Dato]:[Dato]]&gt;=DATE(2001,12,31),AVERAGE(D119:D122),NA())</f>
        <v>5.2125000000000004</v>
      </c>
    </row>
    <row r="123" spans="1:7" x14ac:dyDescent="0.3">
      <c r="A123" s="7">
        <v>40086</v>
      </c>
      <c r="B123" s="8">
        <v>25.072216028597111</v>
      </c>
      <c r="C123" s="8">
        <v>20.354233713075683</v>
      </c>
      <c r="D123" s="44">
        <v>6.62</v>
      </c>
      <c r="E123" s="44">
        <f ca="1">IF(Table_FT_Inputdata_CCB[[Dato]:[Dato]]&gt;=DATE(2001,9,30),AVERAGE(B120:B123),NA())</f>
        <v>27.281689108236055</v>
      </c>
      <c r="F123" s="44">
        <f ca="1">IF(Table_FT_Inputdata_CCB[[Dato]:[Dato]]&gt;=DATE(1981,9,30),AVERAGE(C120:C123),NA())</f>
        <v>22.802158191973447</v>
      </c>
      <c r="G123" s="44">
        <f ca="1">IF(Table_FT_Inputdata_CCB[[Dato]:[Dato]]&gt;=DATE(2001,12,31),AVERAGE(D120:D123),NA())</f>
        <v>5.6175000000000006</v>
      </c>
    </row>
    <row r="124" spans="1:7" x14ac:dyDescent="0.3">
      <c r="A124" s="7">
        <v>40178</v>
      </c>
      <c r="B124" s="8">
        <v>23.301913605861174</v>
      </c>
      <c r="C124" s="8">
        <v>19.064932504182394</v>
      </c>
      <c r="D124" s="44">
        <v>6.77</v>
      </c>
      <c r="E124" s="44">
        <f ca="1">IF(Table_FT_Inputdata_CCB[[Dato]:[Dato]]&gt;=DATE(2001,9,30),AVERAGE(B121:B124),NA())</f>
        <v>25.662496618256505</v>
      </c>
      <c r="F124" s="44">
        <f ca="1">IF(Table_FT_Inputdata_CCB[[Dato]:[Dato]]&gt;=DATE(1981,9,30),AVERAGE(C121:C124),NA())</f>
        <v>21.222735181570638</v>
      </c>
      <c r="G124" s="44">
        <f ca="1">IF(Table_FT_Inputdata_CCB[[Dato]:[Dato]]&gt;=DATE(2001,12,31),AVERAGE(D121:D124),NA())</f>
        <v>6.1550000000000002</v>
      </c>
    </row>
    <row r="125" spans="1:7" x14ac:dyDescent="0.3">
      <c r="A125" s="7">
        <v>40268</v>
      </c>
      <c r="B125" s="8">
        <v>23.578075016008601</v>
      </c>
      <c r="C125" s="8">
        <v>19.008292987283955</v>
      </c>
      <c r="D125" s="44">
        <v>6.76</v>
      </c>
      <c r="E125" s="44">
        <f ca="1">IF(Table_FT_Inputdata_CCB[[Dato]:[Dato]]&gt;=DATE(2001,9,30),AVERAGE(B122:B125),NA())</f>
        <v>24.305119059507646</v>
      </c>
      <c r="F125" s="44">
        <f ca="1">IF(Table_FT_Inputdata_CCB[[Dato]:[Dato]]&gt;=DATE(1981,9,30),AVERAGE(C122:C125),NA())</f>
        <v>19.909019610148981</v>
      </c>
      <c r="G125" s="44">
        <f ca="1">IF(Table_FT_Inputdata_CCB[[Dato]:[Dato]]&gt;=DATE(2001,12,31),AVERAGE(D122:D125),NA())</f>
        <v>6.6274999999999995</v>
      </c>
    </row>
    <row r="126" spans="1:7" x14ac:dyDescent="0.3">
      <c r="A126" s="7">
        <v>40359</v>
      </c>
      <c r="B126" s="8">
        <v>24.142457814200206</v>
      </c>
      <c r="C126" s="8">
        <v>20.1656553646575</v>
      </c>
      <c r="D126" s="44">
        <v>6.41</v>
      </c>
      <c r="E126" s="44">
        <f ca="1">IF(Table_FT_Inputdata_CCB[[Dato]:[Dato]]&gt;=DATE(2001,9,30),AVERAGE(B123:B126),NA())</f>
        <v>24.023665616166774</v>
      </c>
      <c r="F126" s="44">
        <f ca="1">IF(Table_FT_Inputdata_CCB[[Dato]:[Dato]]&gt;=DATE(1981,9,30),AVERAGE(C123:C126),NA())</f>
        <v>19.648278642299882</v>
      </c>
      <c r="G126" s="44">
        <f ca="1">IF(Table_FT_Inputdata_CCB[[Dato]:[Dato]]&gt;=DATE(2001,12,31),AVERAGE(D123:D126),NA())</f>
        <v>6.64</v>
      </c>
    </row>
    <row r="127" spans="1:7" x14ac:dyDescent="0.3">
      <c r="A127" s="7">
        <v>40451</v>
      </c>
      <c r="B127" s="8">
        <v>23.71003567729792</v>
      </c>
      <c r="C127" s="8">
        <v>19.634974285736831</v>
      </c>
      <c r="D127" s="44">
        <v>6.94</v>
      </c>
      <c r="E127" s="44">
        <f ca="1">IF(Table_FT_Inputdata_CCB[[Dato]:[Dato]]&gt;=DATE(2001,9,30),AVERAGE(B124:B127),NA())</f>
        <v>23.683120528341973</v>
      </c>
      <c r="F127" s="44">
        <f ca="1">IF(Table_FT_Inputdata_CCB[[Dato]:[Dato]]&gt;=DATE(1981,9,30),AVERAGE(C124:C127),NA())</f>
        <v>19.468463785465168</v>
      </c>
      <c r="G127" s="44">
        <f ca="1">IF(Table_FT_Inputdata_CCB[[Dato]:[Dato]]&gt;=DATE(2001,12,31),AVERAGE(D124:D127),NA())</f>
        <v>6.72</v>
      </c>
    </row>
    <row r="128" spans="1:7" x14ac:dyDescent="0.3">
      <c r="A128" s="7">
        <v>40543</v>
      </c>
      <c r="B128" s="8">
        <v>22.660200175052005</v>
      </c>
      <c r="C128" s="8">
        <v>18.564991411384216</v>
      </c>
      <c r="D128" s="44">
        <v>6.76</v>
      </c>
      <c r="E128" s="44">
        <f ca="1">IF(Table_FT_Inputdata_CCB[[Dato]:[Dato]]&gt;=DATE(2001,9,30),AVERAGE(B125:B128),NA())</f>
        <v>23.522692170639687</v>
      </c>
      <c r="F128" s="44">
        <f ca="1">IF(Table_FT_Inputdata_CCB[[Dato]:[Dato]]&gt;=DATE(1981,9,30),AVERAGE(C125:C128),NA())</f>
        <v>19.343478512265627</v>
      </c>
      <c r="G128" s="44">
        <f ca="1">IF(Table_FT_Inputdata_CCB[[Dato]:[Dato]]&gt;=DATE(2001,12,31),AVERAGE(D125:D128),NA())</f>
        <v>6.7174999999999994</v>
      </c>
    </row>
    <row r="129" spans="1:7" x14ac:dyDescent="0.3">
      <c r="A129" s="7">
        <v>40633</v>
      </c>
      <c r="B129" s="8">
        <v>21.559647722778479</v>
      </c>
      <c r="C129" s="8">
        <v>17.306353040990842</v>
      </c>
      <c r="D129" s="44">
        <v>7.3</v>
      </c>
      <c r="E129" s="44">
        <f ca="1">IF(Table_FT_Inputdata_CCB[[Dato]:[Dato]]&gt;=DATE(2001,9,30),AVERAGE(B126:B129),NA())</f>
        <v>23.01808534733215</v>
      </c>
      <c r="F129" s="44">
        <f ca="1">IF(Table_FT_Inputdata_CCB[[Dato]:[Dato]]&gt;=DATE(1981,9,30),AVERAGE(C126:C129),NA())</f>
        <v>18.917993525692346</v>
      </c>
      <c r="G129" s="44">
        <f ca="1">IF(Table_FT_Inputdata_CCB[[Dato]:[Dato]]&gt;=DATE(2001,12,31),AVERAGE(D126:D129),NA())</f>
        <v>6.8525</v>
      </c>
    </row>
    <row r="130" spans="1:7" x14ac:dyDescent="0.3">
      <c r="A130" s="7">
        <v>40724</v>
      </c>
      <c r="B130" s="8">
        <v>20.278452837878085</v>
      </c>
      <c r="C130" s="8">
        <v>16.108806340995137</v>
      </c>
      <c r="D130" s="44">
        <v>8.82</v>
      </c>
      <c r="E130" s="44">
        <f ca="1">IF(Table_FT_Inputdata_CCB[[Dato]:[Dato]]&gt;=DATE(2001,9,30),AVERAGE(B127:B130),NA())</f>
        <v>22.052084103251623</v>
      </c>
      <c r="F130" s="44">
        <f ca="1">IF(Table_FT_Inputdata_CCB[[Dato]:[Dato]]&gt;=DATE(1981,9,30),AVERAGE(C127:C130),NA())</f>
        <v>17.903781269776758</v>
      </c>
      <c r="G130" s="44">
        <f ca="1">IF(Table_FT_Inputdata_CCB[[Dato]:[Dato]]&gt;=DATE(2001,12,31),AVERAGE(D127:D130),NA())</f>
        <v>7.4550000000000001</v>
      </c>
    </row>
    <row r="131" spans="1:7" x14ac:dyDescent="0.3">
      <c r="A131" s="7">
        <v>40816</v>
      </c>
      <c r="B131" s="8">
        <v>21.030755987175169</v>
      </c>
      <c r="C131" s="8">
        <v>16.66117433329276</v>
      </c>
      <c r="D131" s="44">
        <v>8.6199999999999992</v>
      </c>
      <c r="E131" s="44">
        <f ca="1">IF(Table_FT_Inputdata_CCB[[Dato]:[Dato]]&gt;=DATE(2001,9,30),AVERAGE(B128:B131),NA())</f>
        <v>21.382264180720934</v>
      </c>
      <c r="F131" s="44">
        <f ca="1">IF(Table_FT_Inputdata_CCB[[Dato]:[Dato]]&gt;=DATE(1981,9,30),AVERAGE(C128:C131),NA())</f>
        <v>17.160331281665737</v>
      </c>
      <c r="G131" s="44">
        <f ca="1">IF(Table_FT_Inputdata_CCB[[Dato]:[Dato]]&gt;=DATE(2001,12,31),AVERAGE(D128:D131),NA())</f>
        <v>7.875</v>
      </c>
    </row>
    <row r="132" spans="1:7" x14ac:dyDescent="0.3">
      <c r="A132" s="7">
        <v>40908</v>
      </c>
      <c r="B132" s="8">
        <v>21.573191655695041</v>
      </c>
      <c r="C132" s="8">
        <v>16.982747193040307</v>
      </c>
      <c r="D132" s="44">
        <v>9.01</v>
      </c>
      <c r="E132" s="44">
        <f ca="1">IF(Table_FT_Inputdata_CCB[[Dato]:[Dato]]&gt;=DATE(2001,9,30),AVERAGE(B129:B132),NA())</f>
        <v>21.110512050881695</v>
      </c>
      <c r="F132" s="44">
        <f ca="1">IF(Table_FT_Inputdata_CCB[[Dato]:[Dato]]&gt;=DATE(1981,9,30),AVERAGE(C129:C132),NA())</f>
        <v>16.764770227079762</v>
      </c>
      <c r="G132" s="44">
        <f ca="1">IF(Table_FT_Inputdata_CCB[[Dato]:[Dato]]&gt;=DATE(2001,12,31),AVERAGE(D129:D132),NA())</f>
        <v>8.4375</v>
      </c>
    </row>
    <row r="133" spans="1:7" x14ac:dyDescent="0.3">
      <c r="A133" s="7">
        <v>40999</v>
      </c>
      <c r="B133" s="8">
        <v>21.683815296007797</v>
      </c>
      <c r="C133" s="8">
        <v>16.888695385847072</v>
      </c>
      <c r="D133" s="44">
        <v>9.16</v>
      </c>
      <c r="E133" s="44">
        <f ca="1">IF(Table_FT_Inputdata_CCB[[Dato]:[Dato]]&gt;=DATE(2001,9,30),AVERAGE(B130:B133),NA())</f>
        <v>21.141553944189024</v>
      </c>
      <c r="F133" s="44">
        <f ca="1">IF(Table_FT_Inputdata_CCB[[Dato]:[Dato]]&gt;=DATE(1981,9,30),AVERAGE(C130:C133),NA())</f>
        <v>16.660355813293819</v>
      </c>
      <c r="G133" s="44">
        <f ca="1">IF(Table_FT_Inputdata_CCB[[Dato]:[Dato]]&gt;=DATE(2001,12,31),AVERAGE(D130:D133),NA())</f>
        <v>8.9024999999999999</v>
      </c>
    </row>
    <row r="134" spans="1:7" x14ac:dyDescent="0.3">
      <c r="A134" s="7">
        <v>41090</v>
      </c>
      <c r="B134" s="8">
        <v>21.777815711586975</v>
      </c>
      <c r="C134" s="8">
        <v>17.026460599185754</v>
      </c>
      <c r="D134" s="44">
        <v>9.09</v>
      </c>
      <c r="E134" s="44">
        <f ca="1">IF(Table_FT_Inputdata_CCB[[Dato]:[Dato]]&gt;=DATE(2001,9,30),AVERAGE(B131:B134),NA())</f>
        <v>21.516394662616243</v>
      </c>
      <c r="F134" s="44">
        <f ca="1">IF(Table_FT_Inputdata_CCB[[Dato]:[Dato]]&gt;=DATE(1981,9,30),AVERAGE(C131:C134),NA())</f>
        <v>16.889769377841475</v>
      </c>
      <c r="G134" s="44">
        <f ca="1">IF(Table_FT_Inputdata_CCB[[Dato]:[Dato]]&gt;=DATE(2001,12,31),AVERAGE(D131:D134),NA())</f>
        <v>8.9699999999999989</v>
      </c>
    </row>
    <row r="135" spans="1:7" x14ac:dyDescent="0.3">
      <c r="A135" s="7">
        <v>41182</v>
      </c>
      <c r="B135" s="8">
        <v>21.92658612826844</v>
      </c>
      <c r="C135" s="8">
        <v>17.218823632767933</v>
      </c>
      <c r="D135" s="44">
        <v>9.6999999999999993</v>
      </c>
      <c r="E135" s="44">
        <f ca="1">IF(Table_FT_Inputdata_CCB[[Dato]:[Dato]]&gt;=DATE(2001,9,30),AVERAGE(B132:B135),NA())</f>
        <v>21.740352197889564</v>
      </c>
      <c r="F135" s="44">
        <f ca="1">IF(Table_FT_Inputdata_CCB[[Dato]:[Dato]]&gt;=DATE(1981,9,30),AVERAGE(C132:C135),NA())</f>
        <v>17.029181702710268</v>
      </c>
      <c r="G135" s="44">
        <f ca="1">IF(Table_FT_Inputdata_CCB[[Dato]:[Dato]]&gt;=DATE(2001,12,31),AVERAGE(D132:D135),NA())</f>
        <v>9.24</v>
      </c>
    </row>
    <row r="136" spans="1:7" x14ac:dyDescent="0.3">
      <c r="A136" s="7">
        <v>41274</v>
      </c>
      <c r="B136" s="8">
        <v>21.293478085805123</v>
      </c>
      <c r="C136" s="8">
        <v>16.60929166783464</v>
      </c>
      <c r="D136" s="44">
        <v>10.7</v>
      </c>
      <c r="E136" s="44">
        <f ca="1">IF(Table_FT_Inputdata_CCB[[Dato]:[Dato]]&gt;=DATE(2001,9,30),AVERAGE(B133:B136),NA())</f>
        <v>21.670423805417084</v>
      </c>
      <c r="F136" s="44">
        <f ca="1">IF(Table_FT_Inputdata_CCB[[Dato]:[Dato]]&gt;=DATE(1981,9,30),AVERAGE(C133:C136),NA())</f>
        <v>16.93581782140885</v>
      </c>
      <c r="G136" s="44">
        <f ca="1">IF(Table_FT_Inputdata_CCB[[Dato]:[Dato]]&gt;=DATE(2001,12,31),AVERAGE(D133:D136),NA())</f>
        <v>9.6624999999999996</v>
      </c>
    </row>
    <row r="137" spans="1:7" x14ac:dyDescent="0.3">
      <c r="A137" s="7">
        <v>41364</v>
      </c>
      <c r="B137" s="8">
        <v>21.04326615851183</v>
      </c>
      <c r="C137" s="8">
        <v>16.258892644737106</v>
      </c>
      <c r="D137" s="44">
        <v>10.96</v>
      </c>
      <c r="E137" s="44">
        <f ca="1">IF(Table_FT_Inputdata_CCB[[Dato]:[Dato]]&gt;=DATE(2001,9,30),AVERAGE(B134:B137),NA())</f>
        <v>21.510286521043092</v>
      </c>
      <c r="F137" s="44">
        <f ca="1">IF(Table_FT_Inputdata_CCB[[Dato]:[Dato]]&gt;=DATE(1981,9,30),AVERAGE(C134:C137),NA())</f>
        <v>16.778367136131358</v>
      </c>
      <c r="G137" s="44">
        <f ca="1">IF(Table_FT_Inputdata_CCB[[Dato]:[Dato]]&gt;=DATE(2001,12,31),AVERAGE(D134:D137),NA())</f>
        <v>10.112500000000001</v>
      </c>
    </row>
    <row r="138" spans="1:7" x14ac:dyDescent="0.3">
      <c r="A138" s="7">
        <v>41455</v>
      </c>
      <c r="B138" s="8">
        <v>19.960183486104071</v>
      </c>
      <c r="C138" s="8">
        <v>15.185981970527877</v>
      </c>
      <c r="D138" s="44">
        <v>10.95</v>
      </c>
      <c r="E138" s="44">
        <f ca="1">IF(Table_FT_Inputdata_CCB[[Dato]:[Dato]]&gt;=DATE(2001,9,30),AVERAGE(B135:B138),NA())</f>
        <v>21.055878464672364</v>
      </c>
      <c r="F138" s="44">
        <f ca="1">IF(Table_FT_Inputdata_CCB[[Dato]:[Dato]]&gt;=DATE(1981,9,30),AVERAGE(C135:C138),NA())</f>
        <v>16.318247478966889</v>
      </c>
      <c r="G138" s="44">
        <f ca="1">IF(Table_FT_Inputdata_CCB[[Dato]:[Dato]]&gt;=DATE(2001,12,31),AVERAGE(D135:D138),NA())</f>
        <v>10.577500000000001</v>
      </c>
    </row>
    <row r="139" spans="1:7" x14ac:dyDescent="0.3">
      <c r="A139" s="7">
        <v>41547</v>
      </c>
      <c r="B139" s="8">
        <v>19.726947648189004</v>
      </c>
      <c r="C139" s="8">
        <v>15.076087704732391</v>
      </c>
      <c r="D139" s="44">
        <v>10.07</v>
      </c>
      <c r="E139" s="44">
        <f ca="1">IF(Table_FT_Inputdata_CCB[[Dato]:[Dato]]&gt;=DATE(2001,9,30),AVERAGE(B136:B139),NA())</f>
        <v>20.505968844652507</v>
      </c>
      <c r="F139" s="44">
        <f ca="1">IF(Table_FT_Inputdata_CCB[[Dato]:[Dato]]&gt;=DATE(1981,9,30),AVERAGE(C136:C139),NA())</f>
        <v>15.782563496958002</v>
      </c>
      <c r="G139" s="44">
        <f ca="1">IF(Table_FT_Inputdata_CCB[[Dato]:[Dato]]&gt;=DATE(2001,12,31),AVERAGE(D136:D139),NA())</f>
        <v>10.67</v>
      </c>
    </row>
    <row r="140" spans="1:7" x14ac:dyDescent="0.3">
      <c r="A140" s="7">
        <v>41639</v>
      </c>
      <c r="B140" s="8">
        <v>19.445134053899793</v>
      </c>
      <c r="C140" s="8">
        <v>14.794650587000339</v>
      </c>
      <c r="D140" s="44">
        <v>10.82</v>
      </c>
      <c r="E140" s="44">
        <f ca="1">IF(Table_FT_Inputdata_CCB[[Dato]:[Dato]]&gt;=DATE(2001,9,30),AVERAGE(B137:B140),NA())</f>
        <v>20.043882836676175</v>
      </c>
      <c r="F140" s="44">
        <f ca="1">IF(Table_FT_Inputdata_CCB[[Dato]:[Dato]]&gt;=DATE(1981,9,30),AVERAGE(C137:C140),NA())</f>
        <v>15.328903226749429</v>
      </c>
      <c r="G140" s="44">
        <f ca="1">IF(Table_FT_Inputdata_CCB[[Dato]:[Dato]]&gt;=DATE(2001,12,31),AVERAGE(D137:D140),NA())</f>
        <v>10.7</v>
      </c>
    </row>
    <row r="141" spans="1:7" x14ac:dyDescent="0.3">
      <c r="A141" s="7">
        <v>41729</v>
      </c>
      <c r="B141" s="8">
        <v>20.957747729090265</v>
      </c>
      <c r="C141" s="8">
        <v>15.957200502127828</v>
      </c>
      <c r="D141" s="44">
        <v>7.923607866030598</v>
      </c>
      <c r="E141" s="44">
        <f ca="1">IF(Table_FT_Inputdata_CCB[[Dato]:[Dato]]&gt;=DATE(2001,9,30),AVERAGE(B138:B141),NA())</f>
        <v>20.022503229320783</v>
      </c>
      <c r="F141" s="44">
        <f ca="1">IF(Table_FT_Inputdata_CCB[[Dato]:[Dato]]&gt;=DATE(1981,9,30),AVERAGE(C138:C141),NA())</f>
        <v>15.253480191097108</v>
      </c>
      <c r="G141" s="44">
        <f ca="1">IF(Table_FT_Inputdata_CCB[[Dato]:[Dato]]&gt;=DATE(2001,12,31),AVERAGE(D138:D141),NA())</f>
        <v>9.9409019665076492</v>
      </c>
    </row>
    <row r="142" spans="1:7" x14ac:dyDescent="0.3">
      <c r="A142" s="7">
        <v>41820</v>
      </c>
      <c r="B142" s="8">
        <v>20.779129220404453</v>
      </c>
      <c r="C142" s="8">
        <v>15.218826111946552</v>
      </c>
      <c r="D142" s="44">
        <v>8.4425429970323496</v>
      </c>
      <c r="E142" s="44">
        <f ca="1">IF(Table_FT_Inputdata_CCB[[Dato]:[Dato]]&gt;=DATE(2001,9,30),AVERAGE(B139:B142),NA())</f>
        <v>20.227239662895879</v>
      </c>
      <c r="F142" s="44">
        <f ca="1">IF(Table_FT_Inputdata_CCB[[Dato]:[Dato]]&gt;=DATE(1981,9,30),AVERAGE(C139:C142),NA())</f>
        <v>15.261691226451777</v>
      </c>
      <c r="G142" s="44">
        <f ca="1">IF(Table_FT_Inputdata_CCB[[Dato]:[Dato]]&gt;=DATE(2001,12,31),AVERAGE(D139:D142),NA())</f>
        <v>9.3140377157657372</v>
      </c>
    </row>
    <row r="143" spans="1:7" x14ac:dyDescent="0.3">
      <c r="A143" s="7">
        <v>41912</v>
      </c>
      <c r="B143" s="8">
        <v>21.395845791163921</v>
      </c>
      <c r="C143" s="8">
        <v>15.662768112721942</v>
      </c>
      <c r="D143" s="44">
        <v>8.8474363849934363</v>
      </c>
      <c r="E143" s="44">
        <f ca="1">IF(Table_FT_Inputdata_CCB[[Dato]:[Dato]]&gt;=DATE(2001,9,30),AVERAGE(B140:B143),NA())</f>
        <v>20.644464198639607</v>
      </c>
      <c r="F143" s="44">
        <f ca="1">IF(Table_FT_Inputdata_CCB[[Dato]:[Dato]]&gt;=DATE(1981,9,30),AVERAGE(C140:C143),NA())</f>
        <v>15.408361328449166</v>
      </c>
      <c r="G143" s="44">
        <f ca="1">IF(Table_FT_Inputdata_CCB[[Dato]:[Dato]]&gt;=DATE(2001,12,31),AVERAGE(D140:D143),NA())</f>
        <v>9.0083968120140963</v>
      </c>
    </row>
    <row r="144" spans="1:7" x14ac:dyDescent="0.3">
      <c r="A144" s="7">
        <v>42004</v>
      </c>
      <c r="B144" s="8">
        <v>21.623800823662371</v>
      </c>
      <c r="C144" s="8">
        <v>16.131600968702497</v>
      </c>
      <c r="D144" s="44">
        <v>8.6297352696804559</v>
      </c>
      <c r="E144" s="44">
        <f ca="1">IF(Table_FT_Inputdata_CCB[[Dato]:[Dato]]&gt;=DATE(2001,9,30),AVERAGE(B141:B144),NA())</f>
        <v>21.189130891080254</v>
      </c>
      <c r="F144" s="44">
        <f ca="1">IF(Table_FT_Inputdata_CCB[[Dato]:[Dato]]&gt;=DATE(1981,9,30),AVERAGE(C141:C144),NA())</f>
        <v>15.742598923874706</v>
      </c>
      <c r="G144" s="44">
        <f ca="1">IF(Table_FT_Inputdata_CCB[[Dato]:[Dato]]&gt;=DATE(2001,12,31),AVERAGE(D141:D144),NA())</f>
        <v>8.4608306294342093</v>
      </c>
    </row>
    <row r="145" spans="1:7" x14ac:dyDescent="0.3">
      <c r="A145" s="7">
        <v>42094</v>
      </c>
      <c r="B145" s="8">
        <v>22.854318706115926</v>
      </c>
      <c r="C145" s="8">
        <v>16.925568222567946</v>
      </c>
      <c r="D145" s="44">
        <v>7.9544743964877718</v>
      </c>
      <c r="E145" s="44">
        <f ca="1">IF(Table_FT_Inputdata_CCB[[Dato]:[Dato]]&gt;=DATE(2001,9,30),AVERAGE(B142:B145),NA())</f>
        <v>21.663273635336669</v>
      </c>
      <c r="F145" s="44">
        <f ca="1">IF(Table_FT_Inputdata_CCB[[Dato]:[Dato]]&gt;=DATE(1981,9,30),AVERAGE(C142:C145),NA())</f>
        <v>15.984690853984734</v>
      </c>
      <c r="G145" s="44">
        <f ca="1">IF(Table_FT_Inputdata_CCB[[Dato]:[Dato]]&gt;=DATE(2001,12,31),AVERAGE(D142:D145),NA())</f>
        <v>8.4685472620485029</v>
      </c>
    </row>
    <row r="146" spans="1:7" x14ac:dyDescent="0.3">
      <c r="A146" s="7">
        <v>42185</v>
      </c>
      <c r="B146" s="8">
        <v>21.288715283310147</v>
      </c>
      <c r="C146" s="8">
        <v>15.262452328360796</v>
      </c>
      <c r="D146" s="44">
        <v>8.5559432060749305</v>
      </c>
      <c r="E146" s="44">
        <f ca="1">IF(Table_FT_Inputdata_CCB[[Dato]:[Dato]]&gt;=DATE(2001,9,30),AVERAGE(B143:B146),NA())</f>
        <v>21.79067015106309</v>
      </c>
      <c r="F146" s="44">
        <f ca="1">IF(Table_FT_Inputdata_CCB[[Dato]:[Dato]]&gt;=DATE(1981,9,30),AVERAGE(C143:C146),NA())</f>
        <v>15.995597408088294</v>
      </c>
      <c r="G146" s="44">
        <f ca="1">IF(Table_FT_Inputdata_CCB[[Dato]:[Dato]]&gt;=DATE(2001,12,31),AVERAGE(D143:D146),NA())</f>
        <v>8.4968973143091482</v>
      </c>
    </row>
    <row r="147" spans="1:7" x14ac:dyDescent="0.3">
      <c r="A147" s="7">
        <v>42277</v>
      </c>
      <c r="B147" s="8">
        <v>20.581047836479101</v>
      </c>
      <c r="C147" s="8">
        <v>14.647596764481449</v>
      </c>
      <c r="D147" s="44">
        <v>9.045193627512381</v>
      </c>
      <c r="E147" s="44">
        <f ca="1">IF(Table_FT_Inputdata_CCB[[Dato]:[Dato]]&gt;=DATE(2001,9,30),AVERAGE(B144:B147),NA())</f>
        <v>21.586970662391888</v>
      </c>
      <c r="F147" s="44">
        <f ca="1">IF(Table_FT_Inputdata_CCB[[Dato]:[Dato]]&gt;=DATE(1981,9,30),AVERAGE(C144:C147),NA())</f>
        <v>15.741804571028172</v>
      </c>
      <c r="G147" s="44">
        <f ca="1">IF(Table_FT_Inputdata_CCB[[Dato]:[Dato]]&gt;=DATE(2001,12,31),AVERAGE(D144:D147),NA())</f>
        <v>8.5463366249388848</v>
      </c>
    </row>
    <row r="148" spans="1:7" x14ac:dyDescent="0.3">
      <c r="A148" s="7">
        <v>42369</v>
      </c>
      <c r="B148" s="8">
        <v>19.971958393218554</v>
      </c>
      <c r="C148" s="8">
        <v>14.093992080622089</v>
      </c>
      <c r="D148" s="44">
        <v>9.3289707845651257</v>
      </c>
      <c r="E148" s="44">
        <f ca="1">IF(Table_FT_Inputdata_CCB[[Dato]:[Dato]]&gt;=DATE(2001,9,30),AVERAGE(B145:B148),NA())</f>
        <v>21.174010054780933</v>
      </c>
      <c r="F148" s="44">
        <f ca="1">IF(Table_FT_Inputdata_CCB[[Dato]:[Dato]]&gt;=DATE(1981,9,30),AVERAGE(C145:C148),NA())</f>
        <v>15.232402349008069</v>
      </c>
      <c r="G148" s="44">
        <f ca="1">IF(Table_FT_Inputdata_CCB[[Dato]:[Dato]]&gt;=DATE(2001,12,31),AVERAGE(D145:D148),NA())</f>
        <v>8.721145503660054</v>
      </c>
    </row>
    <row r="149" spans="1:7" x14ac:dyDescent="0.3">
      <c r="A149" s="7">
        <v>42460</v>
      </c>
      <c r="B149" s="8">
        <v>20.96237448782988</v>
      </c>
      <c r="C149" s="8">
        <v>14.976438874841849</v>
      </c>
      <c r="D149" s="44">
        <v>8.330226244805953</v>
      </c>
      <c r="E149" s="44">
        <f ca="1">IF(Table_FT_Inputdata_CCB[[Dato]:[Dato]]&gt;=DATE(2001,9,30),AVERAGE(B146:B149),NA())</f>
        <v>20.701024000209419</v>
      </c>
      <c r="F149" s="44">
        <f ca="1">IF(Table_FT_Inputdata_CCB[[Dato]:[Dato]]&gt;=DATE(1981,9,30),AVERAGE(C146:C149),NA())</f>
        <v>14.745120012076544</v>
      </c>
      <c r="G149" s="44">
        <f ca="1">IF(Table_FT_Inputdata_CCB[[Dato]:[Dato]]&gt;=DATE(2001,12,31),AVERAGE(D146:D149),NA())</f>
        <v>8.8150834657395976</v>
      </c>
    </row>
    <row r="150" spans="1:7" x14ac:dyDescent="0.3">
      <c r="A150" s="7">
        <v>42551</v>
      </c>
      <c r="B150" s="8">
        <v>21.199531608815146</v>
      </c>
      <c r="C150" s="8">
        <v>15.118383217118078</v>
      </c>
      <c r="D150" s="44">
        <v>8.7509944262146551</v>
      </c>
      <c r="E150" s="44">
        <f ca="1">IF(Table_FT_Inputdata_CCB[[Dato]:[Dato]]&gt;=DATE(2001,9,30),AVERAGE(B147:B150),NA())</f>
        <v>20.678728081585671</v>
      </c>
      <c r="F150" s="44">
        <f ca="1">IF(Table_FT_Inputdata_CCB[[Dato]:[Dato]]&gt;=DATE(1981,9,30),AVERAGE(C147:C150),NA())</f>
        <v>14.709102734265866</v>
      </c>
      <c r="G150" s="44">
        <f ca="1">IF(Table_FT_Inputdata_CCB[[Dato]:[Dato]]&gt;=DATE(2001,12,31),AVERAGE(D147:D150),NA())</f>
        <v>8.8638462707745287</v>
      </c>
    </row>
    <row r="151" spans="1:7" x14ac:dyDescent="0.3">
      <c r="A151" s="7">
        <v>42643</v>
      </c>
      <c r="B151" s="8">
        <v>20.859553144213546</v>
      </c>
      <c r="C151" s="8">
        <v>14.998089134350087</v>
      </c>
      <c r="D151" s="44">
        <v>8.8774511996045042</v>
      </c>
      <c r="E151" s="44">
        <f ca="1">IF(Table_FT_Inputdata_CCB[[Dato]:[Dato]]&gt;=DATE(2001,9,30),AVERAGE(B148:B151),NA())</f>
        <v>20.748354408519283</v>
      </c>
      <c r="F151" s="44">
        <f ca="1">IF(Table_FT_Inputdata_CCB[[Dato]:[Dato]]&gt;=DATE(1981,9,30),AVERAGE(C148:C151),NA())</f>
        <v>14.796725826733025</v>
      </c>
      <c r="G151" s="44">
        <f ca="1">IF(Table_FT_Inputdata_CCB[[Dato]:[Dato]]&gt;=DATE(2001,12,31),AVERAGE(D148:D151),NA())</f>
        <v>8.8219106637975599</v>
      </c>
    </row>
    <row r="152" spans="1:7" x14ac:dyDescent="0.3">
      <c r="A152" s="7">
        <v>42735</v>
      </c>
      <c r="B152" s="8">
        <v>19.917139296435803</v>
      </c>
      <c r="C152" s="8">
        <v>14.273381272699645</v>
      </c>
      <c r="D152" s="44">
        <v>10.052326170313124</v>
      </c>
      <c r="E152" s="44">
        <f ca="1">IF(Table_FT_Inputdata_CCB[[Dato]:[Dato]]&gt;=DATE(2001,9,30),AVERAGE(B149:B152),NA())</f>
        <v>20.734649634323596</v>
      </c>
      <c r="F152" s="44">
        <f ca="1">IF(Table_FT_Inputdata_CCB[[Dato]:[Dato]]&gt;=DATE(1981,9,30),AVERAGE(C149:C152),NA())</f>
        <v>14.841573124752415</v>
      </c>
      <c r="G152" s="44">
        <f ca="1">IF(Table_FT_Inputdata_CCB[[Dato]:[Dato]]&gt;=DATE(2001,12,31),AVERAGE(D149:D152),NA())</f>
        <v>9.00274951023456</v>
      </c>
    </row>
    <row r="153" spans="1:7" x14ac:dyDescent="0.3">
      <c r="A153" s="7">
        <v>42825</v>
      </c>
      <c r="B153" s="8">
        <v>20.809229486369308</v>
      </c>
      <c r="C153" s="8">
        <v>14.97150387716909</v>
      </c>
      <c r="D153" s="44">
        <v>8.4918285127695867</v>
      </c>
      <c r="E153" s="44">
        <f ca="1">IF(Table_FT_Inputdata_CCB[[Dato]:[Dato]]&gt;=DATE(2001,9,30),AVERAGE(B150:B153),NA())</f>
        <v>20.696363383958449</v>
      </c>
      <c r="F153" s="44">
        <f ca="1">IF(Table_FT_Inputdata_CCB[[Dato]:[Dato]]&gt;=DATE(1981,9,30),AVERAGE(C150:C153),NA())</f>
        <v>14.840339375334226</v>
      </c>
      <c r="G153" s="44">
        <f ca="1">IF(Table_FT_Inputdata_CCB[[Dato]:[Dato]]&gt;=DATE(2001,12,31),AVERAGE(D150:D153),NA())</f>
        <v>9.0431500772254676</v>
      </c>
    </row>
    <row r="154" spans="1:7" x14ac:dyDescent="0.3">
      <c r="A154" s="7">
        <v>42916</v>
      </c>
      <c r="B154" s="8">
        <v>20.36004933155963</v>
      </c>
      <c r="C154" s="8">
        <v>14.792763119868511</v>
      </c>
      <c r="D154" s="44">
        <v>9.6494272450226912</v>
      </c>
      <c r="E154" s="44">
        <f ca="1">IF(Table_FT_Inputdata_CCB[[Dato]:[Dato]]&gt;=DATE(2001,9,30),AVERAGE(B151:B154),NA())</f>
        <v>20.486492814644571</v>
      </c>
      <c r="F154" s="44">
        <f ca="1">IF(Table_FT_Inputdata_CCB[[Dato]:[Dato]]&gt;=DATE(1981,9,30),AVERAGE(C151:C154),NA())</f>
        <v>14.758934351021834</v>
      </c>
      <c r="G154" s="44">
        <f ca="1">IF(Table_FT_Inputdata_CCB[[Dato]:[Dato]]&gt;=DATE(2001,12,31),AVERAGE(D151:D154),NA())</f>
        <v>9.2677582819274775</v>
      </c>
    </row>
    <row r="155" spans="1:7" x14ac:dyDescent="0.3">
      <c r="A155" s="7">
        <v>43008</v>
      </c>
      <c r="B155" s="8">
        <v>20.229222603845727</v>
      </c>
      <c r="C155" s="8">
        <v>14.350789322485486</v>
      </c>
      <c r="D155" s="44">
        <v>10.186300905744426</v>
      </c>
      <c r="E155" s="44">
        <f ca="1">IF(Table_FT_Inputdata_CCB[[Dato]:[Dato]]&gt;=DATE(2001,9,30),AVERAGE(B152:B155),NA())</f>
        <v>20.328910179552615</v>
      </c>
      <c r="F155" s="44">
        <f ca="1">IF(Table_FT_Inputdata_CCB[[Dato]:[Dato]]&gt;=DATE(1981,9,30),AVERAGE(C152:C155),NA())</f>
        <v>14.597109398055682</v>
      </c>
      <c r="G155" s="44">
        <f ca="1">IF(Table_FT_Inputdata_CCB[[Dato]:[Dato]]&gt;=DATE(2001,12,31),AVERAGE(D152:D155),NA())</f>
        <v>9.5949707084624567</v>
      </c>
    </row>
    <row r="156" spans="1:7" x14ac:dyDescent="0.3">
      <c r="A156" s="7">
        <v>43100</v>
      </c>
      <c r="B156" s="8">
        <v>19.762845849802375</v>
      </c>
      <c r="C156" s="8">
        <v>14.614172255112404</v>
      </c>
      <c r="D156" s="44">
        <v>10.231567199218649</v>
      </c>
      <c r="E156" s="44">
        <f ca="1">IF(Table_FT_Inputdata_CCB[[Dato]:[Dato]]&gt;=DATE(2001,9,30),AVERAGE(B153:B156),NA())</f>
        <v>20.290336817894261</v>
      </c>
      <c r="F156" s="44">
        <f ca="1">IF(Table_FT_Inputdata_CCB[[Dato]:[Dato]]&gt;=DATE(1981,9,30),AVERAGE(C153:C156),NA())</f>
        <v>14.682307143658875</v>
      </c>
      <c r="G156" s="44">
        <f ca="1">IF(Table_FT_Inputdata_CCB[[Dato]:[Dato]]&gt;=DATE(2001,12,31),AVERAGE(D153:D156),NA())</f>
        <v>9.6397809656888391</v>
      </c>
    </row>
    <row r="157" spans="1:7" x14ac:dyDescent="0.3">
      <c r="A157" s="7">
        <v>43190</v>
      </c>
      <c r="B157" s="8">
        <v>20.242914979757085</v>
      </c>
      <c r="C157" s="8">
        <v>14.994407816538565</v>
      </c>
      <c r="D157" s="44">
        <v>8.8336473789872212</v>
      </c>
      <c r="E157" s="44">
        <f ca="1">IF(Table_FT_Inputdata_CCB[[Dato]:[Dato]]&gt;=DATE(2001,9,30),AVERAGE(B154:B157),NA())</f>
        <v>20.148758191241203</v>
      </c>
      <c r="F157" s="44">
        <f ca="1">IF(Table_FT_Inputdata_CCB[[Dato]:[Dato]]&gt;=DATE(1981,9,30),AVERAGE(C154:C157),NA())</f>
        <v>14.688033128501242</v>
      </c>
      <c r="G157" s="44">
        <f ca="1">IF(Table_FT_Inputdata_CCB[[Dato]:[Dato]]&gt;=DATE(2001,12,31),AVERAGE(D154:D157),NA())</f>
        <v>9.7252356822432464</v>
      </c>
    </row>
    <row r="158" spans="1:7" x14ac:dyDescent="0.3">
      <c r="A158" s="7">
        <v>43281</v>
      </c>
      <c r="B158" s="8">
        <v>20</v>
      </c>
      <c r="C158" s="8">
        <v>14.889786051022321</v>
      </c>
      <c r="D158" s="44">
        <v>8.1516898801081172</v>
      </c>
      <c r="E158" s="44">
        <f ca="1">IF(Table_FT_Inputdata_CCB[[Dato]:[Dato]]&gt;=DATE(2001,9,30),AVERAGE(B155:B158),NA())</f>
        <v>20.058745858351298</v>
      </c>
      <c r="F158" s="44">
        <f ca="1">IF(Table_FT_Inputdata_CCB[[Dato]:[Dato]]&gt;=DATE(1981,9,30),AVERAGE(C155:C158),NA())</f>
        <v>14.712288861289695</v>
      </c>
      <c r="G158" s="44">
        <f ca="1">IF(Table_FT_Inputdata_CCB[[Dato]:[Dato]]&gt;=DATE(2001,12,31),AVERAGE(D155:D158),NA())</f>
        <v>9.3508013410146038</v>
      </c>
    </row>
    <row r="159" spans="1:7" x14ac:dyDescent="0.3">
      <c r="A159" s="7">
        <v>43373</v>
      </c>
      <c r="B159" s="8">
        <v>19.801980198019802</v>
      </c>
      <c r="C159" s="8">
        <v>14.755707635867571</v>
      </c>
      <c r="D159" s="44">
        <v>7.8505646428230245</v>
      </c>
      <c r="E159" s="44">
        <f ca="1">IF(Table_FT_Inputdata_CCB[[Dato]:[Dato]]&gt;=DATE(2001,9,30),AVERAGE(B156:B159),NA())</f>
        <v>19.951935256894817</v>
      </c>
      <c r="F159" s="44">
        <f ca="1">IF(Table_FT_Inputdata_CCB[[Dato]:[Dato]]&gt;=DATE(1981,9,30),AVERAGE(C156:C159),NA())</f>
        <v>14.813518439635216</v>
      </c>
      <c r="G159" s="44">
        <f ca="1">IF(Table_FT_Inputdata_CCB[[Dato]:[Dato]]&gt;=DATE(2001,12,31),AVERAGE(D156:D159),NA())</f>
        <v>8.7668672752842518</v>
      </c>
    </row>
    <row r="160" spans="1:7" x14ac:dyDescent="0.3">
      <c r="A160" s="7">
        <v>43465</v>
      </c>
      <c r="B160" s="8">
        <v>21.834061135371179</v>
      </c>
      <c r="C160" s="8">
        <v>13.760085219962001</v>
      </c>
      <c r="D160" s="44">
        <v>8.3262132322099447</v>
      </c>
      <c r="E160" s="44">
        <f ca="1">IF(Table_FT_Inputdata_CCB[[Dato]:[Dato]]&gt;=DATE(2001,9,30),AVERAGE(B157:B160),NA())</f>
        <v>20.46973907828702</v>
      </c>
      <c r="F160" s="44">
        <f ca="1">IF(Table_FT_Inputdata_CCB[[Dato]:[Dato]]&gt;=DATE(1981,9,30),AVERAGE(C157:C160),NA())</f>
        <v>14.599996680847616</v>
      </c>
      <c r="G160" s="44">
        <f ca="1">IF(Table_FT_Inputdata_CCB[[Dato]:[Dato]]&gt;=DATE(2001,12,31),AVERAGE(D157:D160),NA())</f>
        <v>8.2905287835320767</v>
      </c>
    </row>
    <row r="161" spans="1:8" x14ac:dyDescent="0.3">
      <c r="A161" s="7">
        <v>43555</v>
      </c>
      <c r="B161" s="8">
        <v>20</v>
      </c>
      <c r="C161" s="8">
        <v>14.222671329886891</v>
      </c>
      <c r="D161" s="44">
        <v>7.3226275631938895</v>
      </c>
      <c r="E161" s="44">
        <f ca="1">IF(Table_FT_Inputdata_CCB[[Dato]:[Dato]]&gt;=DATE(2001,9,30),AVERAGE(B158:B161),NA())</f>
        <v>20.409010333347744</v>
      </c>
      <c r="F161" s="44">
        <f ca="1">IF(Table_FT_Inputdata_CCB[[Dato]:[Dato]]&gt;=DATE(1981,9,30),AVERAGE(C158:C161),NA())</f>
        <v>14.407062559184697</v>
      </c>
      <c r="G161" s="44">
        <f ca="1">IF(Table_FT_Inputdata_CCB[[Dato]:[Dato]]&gt;=DATE(2001,12,31),AVERAGE(D158:D161),NA())</f>
        <v>7.9127738295837444</v>
      </c>
    </row>
    <row r="162" spans="1:8" x14ac:dyDescent="0.3">
      <c r="A162" s="7">
        <v>43646</v>
      </c>
      <c r="B162" s="8">
        <v>20.576131687242796</v>
      </c>
      <c r="C162" s="8">
        <v>14.751469792643135</v>
      </c>
      <c r="D162" s="44">
        <v>6.3860462144458188</v>
      </c>
      <c r="E162" s="44">
        <f ca="1">IF(Table_FT_Inputdata_CCB[[Dato]:[Dato]]&gt;=DATE(2001,9,30),AVERAGE(B159:B162),NA())</f>
        <v>20.553043255158443</v>
      </c>
      <c r="F162" s="44">
        <f ca="1">IF(Table_FT_Inputdata_CCB[[Dato]:[Dato]]&gt;=DATE(1981,9,30),AVERAGE(C159:C162),NA())</f>
        <v>14.3724834945899</v>
      </c>
      <c r="G162" s="44">
        <f ca="1">IF(Table_FT_Inputdata_CCB[[Dato]:[Dato]]&gt;=DATE(2001,12,31),AVERAGE(D159:D162),NA())</f>
        <v>7.4713629131681696</v>
      </c>
    </row>
    <row r="163" spans="1:8" x14ac:dyDescent="0.3">
      <c r="A163" s="7">
        <v>43738</v>
      </c>
      <c r="B163" s="10">
        <v>21.276595744680851</v>
      </c>
      <c r="C163" s="10">
        <v>15.315525368505792</v>
      </c>
      <c r="D163" s="10">
        <v>5.3455899999999996</v>
      </c>
      <c r="E163" s="44">
        <f ca="1">IF(Table_FT_Inputdata_CCB[[Dato]:[Dato]]&gt;=DATE(2001,9,30),AVERAGE(B160:B163),NA())</f>
        <v>20.921697141823707</v>
      </c>
      <c r="F163" s="44">
        <f ca="1">IF(Table_FT_Inputdata_CCB[[Dato]:[Dato]]&gt;=DATE(1981,9,30),AVERAGE(C160:C163),NA())</f>
        <v>14.512437927749456</v>
      </c>
      <c r="G163" s="44">
        <f ca="1">IF(Table_FT_Inputdata_CCB[[Dato]:[Dato]]&gt;=DATE(2001,12,31),AVERAGE(D160:D163),NA())</f>
        <v>6.845119252462414</v>
      </c>
    </row>
    <row r="164" spans="1:8" x14ac:dyDescent="0.3">
      <c r="A164" s="7">
        <v>43830</v>
      </c>
      <c r="B164" s="8">
        <v>20</v>
      </c>
      <c r="C164" s="8">
        <v>14.054756946878658</v>
      </c>
      <c r="D164" s="44">
        <v>6.6417050011596928</v>
      </c>
      <c r="E164" s="44">
        <f ca="1">IF(Table_FT_Inputdata_CCB[[Dato]:[Dato]]&gt;=DATE(2001,9,30),AVERAGE(B161:B164),NA())</f>
        <v>20.46318185798091</v>
      </c>
      <c r="F164" s="44">
        <f ca="1">IF(Table_FT_Inputdata_CCB[[Dato]:[Dato]]&gt;=DATE(1981,9,30),AVERAGE(C161:C164),NA())</f>
        <v>14.586105859478618</v>
      </c>
      <c r="G164" s="44">
        <f ca="1">IF(Table_FT_Inputdata_CCB[[Dato]:[Dato]]&gt;=DATE(2001,12,31),AVERAGE(D161:D164),NA())</f>
        <v>6.4239921946998502</v>
      </c>
    </row>
    <row r="165" spans="1:8" x14ac:dyDescent="0.3">
      <c r="A165" s="7">
        <v>43921</v>
      </c>
      <c r="B165" s="8">
        <v>21.097046413502106</v>
      </c>
      <c r="C165" s="8">
        <v>15.021757776688736</v>
      </c>
      <c r="D165" s="44">
        <v>7.7764757463215801</v>
      </c>
      <c r="E165" s="44">
        <f ca="1">IF(Table_FT_Inputdata_CCB[[Dato]:[Dato]]&gt;=DATE(2001,9,30),AVERAGE(B162:B165),NA())</f>
        <v>20.737443461356438</v>
      </c>
      <c r="F165" s="44">
        <f ca="1">IF(Table_FT_Inputdata_CCB[[Dato]:[Dato]]&gt;=DATE(1981,9,30),AVERAGE(C162:C165),NA())</f>
        <v>14.785877471179081</v>
      </c>
      <c r="G165" s="44">
        <f ca="1">IF(Table_FT_Inputdata_CCB[[Dato]:[Dato]]&gt;=DATE(2001,12,31),AVERAGE(D162:D165),NA())</f>
        <v>6.5374542404817726</v>
      </c>
      <c r="H165" s="50"/>
    </row>
    <row r="166" spans="1:8" x14ac:dyDescent="0.3">
      <c r="A166" s="7">
        <v>44012</v>
      </c>
      <c r="B166" s="8">
        <v>21.052631578947366</v>
      </c>
      <c r="C166" s="8">
        <v>14.748188716488208</v>
      </c>
      <c r="D166" s="44">
        <v>8.3027385675345702</v>
      </c>
      <c r="E166" s="44">
        <f ca="1">IF(Table_FT_Inputdata_CCB[[Dato]:[Dato]]&gt;=DATE(2001,9,30),AVERAGE(B163:B166),NA())</f>
        <v>20.856568434282579</v>
      </c>
      <c r="F166" s="44">
        <f ca="1">IF(Table_FT_Inputdata_CCB[[Dato]:[Dato]]&gt;=DATE(1981,9,30),AVERAGE(C163:C166),NA())</f>
        <v>14.785057202140349</v>
      </c>
      <c r="G166" s="44">
        <f ca="1">IF(Table_FT_Inputdata_CCB[[Dato]:[Dato]]&gt;=DATE(2001,12,31),AVERAGE(D163:D166),NA())</f>
        <v>7.0166273287539607</v>
      </c>
    </row>
    <row r="167" spans="1:8" x14ac:dyDescent="0.3">
      <c r="A167" s="7">
        <v>44104</v>
      </c>
      <c r="B167" s="8">
        <v>21.276595744680851</v>
      </c>
      <c r="C167" s="8">
        <v>14.755397752928523</v>
      </c>
      <c r="D167" s="44">
        <v>8.8346536695197511</v>
      </c>
      <c r="E167" s="44">
        <f ca="1">IF(Table_FT_Inputdata_CCB[[Dato]:[Dato]]&gt;=DATE(2001,9,30),AVERAGE(B164:B167),NA())</f>
        <v>20.856568434282579</v>
      </c>
      <c r="F167" s="44">
        <f ca="1">IF(Table_FT_Inputdata_CCB[[Dato]:[Dato]]&gt;=DATE(1981,9,30),AVERAGE(C164:C167),NA())</f>
        <v>14.645025298246031</v>
      </c>
      <c r="G167" s="44">
        <f ca="1">IF(Table_FT_Inputdata_CCB[[Dato]:[Dato]]&gt;=DATE(2001,12,31),AVERAGE(D164:D167),NA())</f>
        <v>7.8888932461338985</v>
      </c>
    </row>
  </sheetData>
  <mergeCells count="4">
    <mergeCell ref="E6:G6"/>
    <mergeCell ref="B3:G3"/>
    <mergeCell ref="A1:G1"/>
    <mergeCell ref="B2:G2"/>
  </mergeCells>
  <hyperlinks>
    <hyperlink ref="G4" location="Indhold!A1" display="Tilbage til Indhold"/>
  </hyperlinks>
  <pageMargins left="0.7" right="0.7" top="0.75" bottom="0.75" header="0.3" footer="0.3"/>
  <ignoredErrors>
    <ignoredError sqref="E92:G156 E157:G167 F11:F90 E91:F91" formulaRange="1"/>
  </ignoredErrors>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9"/>
  </sheetPr>
  <dimension ref="A1:G151"/>
  <sheetViews>
    <sheetView workbookViewId="0">
      <selection sqref="A1:D1"/>
    </sheetView>
  </sheetViews>
  <sheetFormatPr defaultColWidth="9.109375" defaultRowHeight="13.8" x14ac:dyDescent="0.3"/>
  <cols>
    <col min="1" max="1" width="10.77734375" style="9" bestFit="1" customWidth="1"/>
    <col min="2" max="2" width="47.109375" style="9" bestFit="1" customWidth="1"/>
    <col min="3" max="3" width="27.6640625" style="9" bestFit="1" customWidth="1"/>
    <col min="4" max="4" width="42.44140625" style="9" bestFit="1" customWidth="1"/>
    <col min="5" max="5" width="37.5546875" style="9" customWidth="1"/>
    <col min="6" max="6" width="48.5546875" style="9" customWidth="1"/>
    <col min="7" max="16384" width="9.109375" style="9"/>
  </cols>
  <sheetData>
    <row r="1" spans="1:7" ht="26.25" customHeight="1" thickBot="1" x14ac:dyDescent="0.35">
      <c r="A1" s="106" t="s">
        <v>113</v>
      </c>
      <c r="B1" s="107"/>
      <c r="C1" s="107"/>
      <c r="D1" s="107"/>
      <c r="E1" s="20"/>
      <c r="F1" s="20"/>
      <c r="G1" s="20"/>
    </row>
    <row r="2" spans="1:7" ht="27" customHeight="1" x14ac:dyDescent="0.3">
      <c r="A2" s="12" t="s">
        <v>24</v>
      </c>
      <c r="B2" s="108" t="s">
        <v>114</v>
      </c>
      <c r="C2" s="108"/>
      <c r="D2" s="108"/>
      <c r="E2" s="46"/>
      <c r="F2" s="46"/>
      <c r="G2" s="46"/>
    </row>
    <row r="3" spans="1:7" x14ac:dyDescent="0.3">
      <c r="A3" s="13" t="s">
        <v>25</v>
      </c>
      <c r="B3" s="117" t="s">
        <v>72</v>
      </c>
      <c r="C3" s="117"/>
      <c r="D3" s="117"/>
      <c r="E3" s="16"/>
      <c r="G3" s="16"/>
    </row>
    <row r="4" spans="1:7" x14ac:dyDescent="0.3">
      <c r="B4" s="17"/>
      <c r="C4" s="17"/>
      <c r="D4" s="14" t="s">
        <v>35</v>
      </c>
    </row>
    <row r="5" spans="1:7" x14ac:dyDescent="0.3">
      <c r="F5" s="16"/>
    </row>
    <row r="6" spans="1:7" x14ac:dyDescent="0.3">
      <c r="A6" s="2" t="s">
        <v>33</v>
      </c>
      <c r="B6" s="2" t="s">
        <v>69</v>
      </c>
      <c r="C6" s="2" t="s">
        <v>71</v>
      </c>
      <c r="D6" s="2" t="s">
        <v>129</v>
      </c>
    </row>
    <row r="7" spans="1:7" x14ac:dyDescent="0.3">
      <c r="A7" s="3">
        <v>37986</v>
      </c>
      <c r="B7" s="5">
        <v>20.149999999999999</v>
      </c>
      <c r="C7" s="5" t="s">
        <v>163</v>
      </c>
      <c r="D7" s="5" t="s">
        <v>163</v>
      </c>
    </row>
    <row r="8" spans="1:7" x14ac:dyDescent="0.3">
      <c r="A8" s="3">
        <v>38077</v>
      </c>
      <c r="B8" s="5">
        <v>21.65</v>
      </c>
      <c r="C8" s="5"/>
      <c r="D8" s="5"/>
    </row>
    <row r="9" spans="1:7" x14ac:dyDescent="0.3">
      <c r="A9" s="3">
        <v>38168</v>
      </c>
      <c r="B9" s="5">
        <v>18.37</v>
      </c>
      <c r="C9" s="5"/>
      <c r="D9" s="5"/>
    </row>
    <row r="10" spans="1:7" x14ac:dyDescent="0.3">
      <c r="A10" s="3">
        <v>38260</v>
      </c>
      <c r="B10" s="5">
        <v>18.190000000000001</v>
      </c>
      <c r="C10" s="5"/>
      <c r="D10" s="5"/>
    </row>
    <row r="11" spans="1:7" x14ac:dyDescent="0.3">
      <c r="A11" s="3">
        <v>38352</v>
      </c>
      <c r="B11" s="5">
        <v>21.27</v>
      </c>
      <c r="C11" s="5"/>
      <c r="D11" s="5"/>
    </row>
    <row r="12" spans="1:7" x14ac:dyDescent="0.3">
      <c r="A12" s="3">
        <v>38442</v>
      </c>
      <c r="B12" s="5">
        <v>21.56</v>
      </c>
      <c r="C12" s="5"/>
      <c r="D12" s="5"/>
      <c r="E12" s="13"/>
    </row>
    <row r="13" spans="1:7" x14ac:dyDescent="0.3">
      <c r="A13" s="3">
        <v>38533</v>
      </c>
      <c r="B13" s="5">
        <v>21.12</v>
      </c>
      <c r="C13" s="5"/>
      <c r="D13" s="5"/>
    </row>
    <row r="14" spans="1:7" x14ac:dyDescent="0.3">
      <c r="A14" s="3">
        <v>38625</v>
      </c>
      <c r="B14" s="5">
        <v>21.09</v>
      </c>
      <c r="C14" s="5"/>
      <c r="D14" s="5"/>
    </row>
    <row r="15" spans="1:7" x14ac:dyDescent="0.3">
      <c r="A15" s="3">
        <v>38717</v>
      </c>
      <c r="B15" s="5">
        <v>20.57</v>
      </c>
      <c r="C15" s="5"/>
      <c r="D15" s="5"/>
    </row>
    <row r="16" spans="1:7" x14ac:dyDescent="0.3">
      <c r="A16" s="3">
        <v>38807</v>
      </c>
      <c r="B16" s="5">
        <v>23.18</v>
      </c>
      <c r="C16" s="5"/>
      <c r="D16" s="5"/>
    </row>
    <row r="17" spans="1:4" x14ac:dyDescent="0.3">
      <c r="A17" s="3">
        <v>38898</v>
      </c>
      <c r="B17" s="5">
        <v>20.72</v>
      </c>
      <c r="C17" s="5"/>
      <c r="D17" s="5"/>
    </row>
    <row r="18" spans="1:4" x14ac:dyDescent="0.3">
      <c r="A18" s="3">
        <v>38990</v>
      </c>
      <c r="B18" s="5">
        <v>21.38</v>
      </c>
      <c r="C18" s="5"/>
      <c r="D18" s="5"/>
    </row>
    <row r="19" spans="1:4" x14ac:dyDescent="0.3">
      <c r="A19" s="3">
        <v>39082</v>
      </c>
      <c r="B19" s="5">
        <v>19.68</v>
      </c>
      <c r="C19" s="5"/>
      <c r="D19" s="5"/>
    </row>
    <row r="20" spans="1:4" x14ac:dyDescent="0.3">
      <c r="A20" s="3">
        <v>39172</v>
      </c>
      <c r="B20" s="5">
        <v>20.87</v>
      </c>
      <c r="C20" s="5"/>
      <c r="D20" s="5"/>
    </row>
    <row r="21" spans="1:4" x14ac:dyDescent="0.3">
      <c r="A21" s="3">
        <v>39263</v>
      </c>
      <c r="B21" s="5">
        <v>19.510000000000002</v>
      </c>
      <c r="C21" s="5"/>
      <c r="D21" s="5"/>
    </row>
    <row r="22" spans="1:4" x14ac:dyDescent="0.3">
      <c r="A22" s="3">
        <v>39355</v>
      </c>
      <c r="B22" s="5">
        <v>18.02</v>
      </c>
      <c r="C22" s="5"/>
      <c r="D22" s="5"/>
    </row>
    <row r="23" spans="1:4" x14ac:dyDescent="0.3">
      <c r="A23" s="3">
        <v>39447</v>
      </c>
      <c r="B23" s="5">
        <v>16.350000000000001</v>
      </c>
      <c r="C23" s="5"/>
      <c r="D23" s="5"/>
    </row>
    <row r="24" spans="1:4" x14ac:dyDescent="0.3">
      <c r="A24" s="3">
        <v>39538</v>
      </c>
      <c r="B24" s="5">
        <v>12.22</v>
      </c>
      <c r="C24" s="5"/>
      <c r="D24" s="5"/>
    </row>
    <row r="25" spans="1:4" x14ac:dyDescent="0.3">
      <c r="A25" s="3">
        <v>39629</v>
      </c>
      <c r="B25" s="5">
        <v>7.69</v>
      </c>
      <c r="C25" s="5"/>
      <c r="D25" s="5"/>
    </row>
    <row r="26" spans="1:4" x14ac:dyDescent="0.3">
      <c r="A26" s="3">
        <v>39721</v>
      </c>
      <c r="B26" s="5">
        <v>5.84</v>
      </c>
      <c r="C26" s="5"/>
      <c r="D26" s="5"/>
    </row>
    <row r="27" spans="1:4" x14ac:dyDescent="0.3">
      <c r="A27" s="3">
        <v>39813</v>
      </c>
      <c r="B27" s="5">
        <v>-2.79</v>
      </c>
      <c r="C27" s="5"/>
      <c r="D27" s="5"/>
    </row>
    <row r="28" spans="1:4" x14ac:dyDescent="0.3">
      <c r="A28" s="3">
        <v>39903</v>
      </c>
      <c r="B28" s="5">
        <v>-1.87</v>
      </c>
      <c r="C28" s="5"/>
      <c r="D28" s="5"/>
    </row>
    <row r="29" spans="1:4" x14ac:dyDescent="0.3">
      <c r="A29" s="3">
        <v>39994</v>
      </c>
      <c r="B29" s="5">
        <v>-5.13</v>
      </c>
      <c r="C29" s="5"/>
      <c r="D29" s="5"/>
    </row>
    <row r="30" spans="1:4" x14ac:dyDescent="0.3">
      <c r="A30" s="3">
        <v>40086</v>
      </c>
      <c r="B30" s="5">
        <v>-4.3499999999999996</v>
      </c>
      <c r="C30" s="5"/>
      <c r="D30" s="5"/>
    </row>
    <row r="31" spans="1:4" x14ac:dyDescent="0.3">
      <c r="A31" s="3">
        <v>40178</v>
      </c>
      <c r="B31" s="5">
        <v>-6.46</v>
      </c>
      <c r="C31" s="5"/>
      <c r="D31" s="5"/>
    </row>
    <row r="32" spans="1:4" x14ac:dyDescent="0.3">
      <c r="A32" s="3">
        <v>40268</v>
      </c>
      <c r="B32" s="5">
        <v>6.24</v>
      </c>
      <c r="C32" s="5"/>
      <c r="D32" s="5"/>
    </row>
    <row r="33" spans="1:4" x14ac:dyDescent="0.3">
      <c r="A33" s="3">
        <v>40359</v>
      </c>
      <c r="B33" s="5">
        <v>1.94</v>
      </c>
      <c r="C33" s="5"/>
      <c r="D33" s="5"/>
    </row>
    <row r="34" spans="1:4" x14ac:dyDescent="0.3">
      <c r="A34" s="3">
        <v>40451</v>
      </c>
      <c r="B34" s="5">
        <v>1.54</v>
      </c>
      <c r="C34" s="5"/>
      <c r="D34" s="5"/>
    </row>
    <row r="35" spans="1:4" x14ac:dyDescent="0.3">
      <c r="A35" s="3">
        <v>40543</v>
      </c>
      <c r="B35" s="5">
        <v>1.67</v>
      </c>
      <c r="C35" s="5"/>
      <c r="D35" s="5"/>
    </row>
    <row r="36" spans="1:4" x14ac:dyDescent="0.3">
      <c r="A36" s="3">
        <v>40633</v>
      </c>
      <c r="B36" s="5">
        <v>4.74</v>
      </c>
      <c r="C36" s="5"/>
      <c r="D36" s="5"/>
    </row>
    <row r="37" spans="1:4" x14ac:dyDescent="0.3">
      <c r="A37" s="3">
        <v>40724</v>
      </c>
      <c r="B37" s="5">
        <v>4.7300000000000004</v>
      </c>
      <c r="C37" s="5"/>
      <c r="D37" s="5"/>
    </row>
    <row r="38" spans="1:4" x14ac:dyDescent="0.3">
      <c r="A38" s="3">
        <v>40816</v>
      </c>
      <c r="B38" s="5">
        <v>3.05</v>
      </c>
      <c r="C38" s="5"/>
      <c r="D38" s="5"/>
    </row>
    <row r="39" spans="1:4" x14ac:dyDescent="0.3">
      <c r="A39" s="3">
        <v>40908</v>
      </c>
      <c r="B39" s="5">
        <v>1.32</v>
      </c>
      <c r="C39" s="5"/>
      <c r="D39" s="5"/>
    </row>
    <row r="40" spans="1:4" x14ac:dyDescent="0.3">
      <c r="A40" s="3">
        <v>40999</v>
      </c>
      <c r="B40" s="5">
        <v>6.7</v>
      </c>
      <c r="C40" s="5"/>
      <c r="D40" s="5"/>
    </row>
    <row r="41" spans="1:4" x14ac:dyDescent="0.3">
      <c r="A41" s="3">
        <v>41090</v>
      </c>
      <c r="B41" s="5">
        <v>3.04</v>
      </c>
      <c r="C41" s="5"/>
      <c r="D41" s="5"/>
    </row>
    <row r="42" spans="1:4" x14ac:dyDescent="0.3">
      <c r="A42" s="3">
        <v>41182</v>
      </c>
      <c r="B42" s="5">
        <v>3.03</v>
      </c>
      <c r="C42" s="5"/>
      <c r="D42" s="5"/>
    </row>
    <row r="43" spans="1:4" x14ac:dyDescent="0.3">
      <c r="A43" s="3">
        <v>41274</v>
      </c>
      <c r="B43" s="5">
        <v>2.7</v>
      </c>
      <c r="C43" s="5"/>
      <c r="D43" s="5"/>
    </row>
    <row r="44" spans="1:4" x14ac:dyDescent="0.3">
      <c r="A44" s="3">
        <v>41364</v>
      </c>
      <c r="B44" s="5">
        <v>7.3</v>
      </c>
      <c r="C44" s="5"/>
      <c r="D44" s="5"/>
    </row>
    <row r="45" spans="1:4" x14ac:dyDescent="0.3">
      <c r="A45" s="3">
        <v>41455</v>
      </c>
      <c r="B45" s="5">
        <v>7.57</v>
      </c>
      <c r="C45" s="5"/>
      <c r="D45" s="5"/>
    </row>
    <row r="46" spans="1:4" x14ac:dyDescent="0.3">
      <c r="A46" s="3">
        <v>41547</v>
      </c>
      <c r="B46" s="5">
        <v>6.5</v>
      </c>
      <c r="C46" s="5"/>
      <c r="D46" s="5"/>
    </row>
    <row r="47" spans="1:4" x14ac:dyDescent="0.3">
      <c r="A47" s="3">
        <v>41639</v>
      </c>
      <c r="B47" s="5">
        <v>5.77</v>
      </c>
      <c r="C47" s="5"/>
      <c r="D47" s="5"/>
    </row>
    <row r="48" spans="1:4" x14ac:dyDescent="0.3">
      <c r="A48" s="3">
        <v>41729</v>
      </c>
      <c r="B48" s="5">
        <v>9.7100000000000009</v>
      </c>
      <c r="C48" s="5"/>
      <c r="D48" s="5"/>
    </row>
    <row r="49" spans="1:4" x14ac:dyDescent="0.3">
      <c r="A49" s="3">
        <v>41820</v>
      </c>
      <c r="B49" s="5">
        <v>10.61</v>
      </c>
      <c r="C49" s="5"/>
      <c r="D49" s="5"/>
    </row>
    <row r="50" spans="1:4" x14ac:dyDescent="0.3">
      <c r="A50" s="3">
        <v>41912</v>
      </c>
      <c r="B50" s="5">
        <v>10.3</v>
      </c>
      <c r="C50" s="5"/>
      <c r="D50" s="5"/>
    </row>
    <row r="51" spans="1:4" x14ac:dyDescent="0.3">
      <c r="A51" s="3">
        <v>42004</v>
      </c>
      <c r="B51" s="5">
        <v>5.33</v>
      </c>
      <c r="C51" s="5"/>
      <c r="D51" s="5"/>
    </row>
    <row r="52" spans="1:4" x14ac:dyDescent="0.3">
      <c r="A52" s="3">
        <v>42094</v>
      </c>
      <c r="B52" s="5">
        <v>11.37</v>
      </c>
      <c r="C52" s="5"/>
      <c r="D52" s="5"/>
    </row>
    <row r="53" spans="1:4" x14ac:dyDescent="0.3">
      <c r="A53" s="3">
        <v>42185</v>
      </c>
      <c r="B53" s="5">
        <v>12.15</v>
      </c>
      <c r="C53" s="5"/>
      <c r="D53" s="5"/>
    </row>
    <row r="54" spans="1:4" x14ac:dyDescent="0.3">
      <c r="A54" s="3">
        <v>42277</v>
      </c>
      <c r="B54" s="5">
        <v>10.62</v>
      </c>
      <c r="C54" s="5"/>
      <c r="D54" s="5"/>
    </row>
    <row r="55" spans="1:4" x14ac:dyDescent="0.3">
      <c r="A55" s="3">
        <v>42369</v>
      </c>
      <c r="B55" s="5">
        <v>8.84</v>
      </c>
      <c r="C55" s="5"/>
      <c r="D55" s="5"/>
    </row>
    <row r="56" spans="1:4" x14ac:dyDescent="0.3">
      <c r="A56" s="3">
        <v>42460</v>
      </c>
      <c r="B56" s="5">
        <v>10.09</v>
      </c>
      <c r="C56" s="5"/>
      <c r="D56" s="5"/>
    </row>
    <row r="57" spans="1:4" x14ac:dyDescent="0.3">
      <c r="A57" s="3">
        <v>42551</v>
      </c>
      <c r="B57" s="5">
        <v>10.87</v>
      </c>
      <c r="C57" s="5"/>
      <c r="D57" s="5"/>
    </row>
    <row r="58" spans="1:4" x14ac:dyDescent="0.3">
      <c r="A58" s="3">
        <v>42643</v>
      </c>
      <c r="B58" s="5">
        <v>11.33</v>
      </c>
      <c r="C58" s="5"/>
      <c r="D58" s="5"/>
    </row>
    <row r="59" spans="1:4" x14ac:dyDescent="0.3">
      <c r="A59" s="3">
        <v>42735</v>
      </c>
      <c r="B59" s="5">
        <v>11.633869272586644</v>
      </c>
      <c r="C59" s="5"/>
      <c r="D59" s="5"/>
    </row>
    <row r="60" spans="1:4" x14ac:dyDescent="0.3">
      <c r="A60" s="3">
        <v>42825</v>
      </c>
      <c r="B60" s="5">
        <v>17.946055115011625</v>
      </c>
      <c r="C60" s="5"/>
      <c r="D60" s="5"/>
    </row>
    <row r="61" spans="1:4" x14ac:dyDescent="0.3">
      <c r="A61" s="3">
        <v>42916</v>
      </c>
      <c r="B61" s="5">
        <v>16.603482677965374</v>
      </c>
      <c r="C61" s="5"/>
      <c r="D61" s="5"/>
    </row>
    <row r="62" spans="1:4" x14ac:dyDescent="0.3">
      <c r="A62" s="3">
        <v>43008</v>
      </c>
      <c r="B62" s="5">
        <v>15.249057057444332</v>
      </c>
      <c r="C62" s="5"/>
      <c r="D62" s="5"/>
    </row>
    <row r="63" spans="1:4" x14ac:dyDescent="0.3">
      <c r="A63" s="3">
        <v>43100</v>
      </c>
      <c r="B63" s="5">
        <v>14.32</v>
      </c>
      <c r="C63" s="5"/>
      <c r="D63" s="5"/>
    </row>
    <row r="64" spans="1:4" x14ac:dyDescent="0.3">
      <c r="A64" s="3">
        <v>43190</v>
      </c>
      <c r="B64" s="5">
        <v>13.387973552045295</v>
      </c>
      <c r="C64" s="5"/>
      <c r="D64" s="5"/>
    </row>
    <row r="65" spans="1:4" x14ac:dyDescent="0.3">
      <c r="A65" s="3">
        <v>43281</v>
      </c>
      <c r="B65" s="5">
        <v>12.608363511882349</v>
      </c>
      <c r="C65" s="5"/>
      <c r="D65" s="5"/>
    </row>
    <row r="66" spans="1:4" x14ac:dyDescent="0.3">
      <c r="A66" s="3">
        <v>43373</v>
      </c>
      <c r="B66" s="5">
        <v>11.349864725519293</v>
      </c>
      <c r="C66" s="5"/>
      <c r="D66" s="5"/>
    </row>
    <row r="67" spans="1:4" x14ac:dyDescent="0.3">
      <c r="A67" s="3">
        <v>43465</v>
      </c>
      <c r="B67" s="5">
        <v>10.337806991118004</v>
      </c>
      <c r="C67" s="5"/>
      <c r="D67" s="5"/>
    </row>
    <row r="68" spans="1:4" x14ac:dyDescent="0.3">
      <c r="A68" s="3">
        <v>43555</v>
      </c>
      <c r="B68" s="5">
        <v>9.2509358542222362</v>
      </c>
      <c r="C68" s="5"/>
      <c r="D68" s="5"/>
    </row>
    <row r="69" spans="1:4" x14ac:dyDescent="0.3">
      <c r="A69" s="3">
        <v>43646</v>
      </c>
      <c r="B69" s="5">
        <v>9.6032795046784205</v>
      </c>
      <c r="C69" s="5"/>
      <c r="D69" s="5"/>
    </row>
    <row r="70" spans="1:4" x14ac:dyDescent="0.3">
      <c r="A70" s="3">
        <v>43738</v>
      </c>
      <c r="B70" s="5">
        <v>7.9261411803226816</v>
      </c>
      <c r="C70" s="5"/>
      <c r="D70" s="5"/>
    </row>
    <row r="71" spans="1:4" x14ac:dyDescent="0.3">
      <c r="A71" s="3">
        <v>43830</v>
      </c>
      <c r="B71" s="5">
        <v>7.7656912260882764</v>
      </c>
      <c r="C71" s="5"/>
      <c r="D71" s="5"/>
    </row>
    <row r="72" spans="1:4" x14ac:dyDescent="0.3">
      <c r="A72" s="3">
        <v>43921</v>
      </c>
      <c r="B72" s="5">
        <v>-3.9443651921522713</v>
      </c>
      <c r="C72" s="5"/>
      <c r="D72" s="5"/>
    </row>
    <row r="73" spans="1:4" x14ac:dyDescent="0.3">
      <c r="A73" s="3">
        <v>44012</v>
      </c>
      <c r="B73" s="5">
        <v>2.5213473466959417</v>
      </c>
      <c r="C73" s="5"/>
      <c r="D73" s="5"/>
    </row>
    <row r="74" spans="1:4" x14ac:dyDescent="0.3">
      <c r="A74" s="3">
        <v>44104</v>
      </c>
      <c r="B74" s="5">
        <v>4.324216479608042</v>
      </c>
      <c r="C74" s="5"/>
      <c r="D74" s="5"/>
    </row>
    <row r="75" spans="1:4" x14ac:dyDescent="0.3">
      <c r="A75" s="11"/>
    </row>
    <row r="76" spans="1:4" x14ac:dyDescent="0.3">
      <c r="A76" s="11"/>
    </row>
    <row r="77" spans="1:4" x14ac:dyDescent="0.3">
      <c r="A77" s="11"/>
    </row>
    <row r="78" spans="1:4" x14ac:dyDescent="0.3">
      <c r="A78" s="11"/>
    </row>
    <row r="79" spans="1:4" x14ac:dyDescent="0.3">
      <c r="A79" s="11"/>
    </row>
    <row r="80" spans="1:4" x14ac:dyDescent="0.3">
      <c r="A80" s="11"/>
    </row>
    <row r="81" spans="1:1" x14ac:dyDescent="0.3">
      <c r="A81" s="11"/>
    </row>
    <row r="82" spans="1:1" x14ac:dyDescent="0.3">
      <c r="A82" s="11"/>
    </row>
    <row r="83" spans="1:1" x14ac:dyDescent="0.3">
      <c r="A83" s="11"/>
    </row>
    <row r="84" spans="1:1" x14ac:dyDescent="0.3">
      <c r="A84" s="11"/>
    </row>
    <row r="85" spans="1:1" x14ac:dyDescent="0.3">
      <c r="A85" s="11"/>
    </row>
    <row r="86" spans="1:1" x14ac:dyDescent="0.3">
      <c r="A86" s="11"/>
    </row>
    <row r="87" spans="1:1" x14ac:dyDescent="0.3">
      <c r="A87" s="11"/>
    </row>
    <row r="88" spans="1:1" x14ac:dyDescent="0.3">
      <c r="A88" s="11"/>
    </row>
    <row r="89" spans="1:1" x14ac:dyDescent="0.3">
      <c r="A89" s="11"/>
    </row>
    <row r="90" spans="1:1" x14ac:dyDescent="0.3">
      <c r="A90" s="11"/>
    </row>
    <row r="91" spans="1:1" x14ac:dyDescent="0.3">
      <c r="A91" s="11"/>
    </row>
    <row r="92" spans="1:1" x14ac:dyDescent="0.3">
      <c r="A92" s="11"/>
    </row>
    <row r="93" spans="1:1" x14ac:dyDescent="0.3">
      <c r="A93" s="11"/>
    </row>
    <row r="94" spans="1:1" x14ac:dyDescent="0.3">
      <c r="A94" s="11"/>
    </row>
    <row r="95" spans="1:1" x14ac:dyDescent="0.3">
      <c r="A95" s="11"/>
    </row>
    <row r="96" spans="1:1" x14ac:dyDescent="0.3">
      <c r="A96" s="11"/>
    </row>
    <row r="97" spans="1:1" x14ac:dyDescent="0.3">
      <c r="A97" s="11"/>
    </row>
    <row r="98" spans="1:1" x14ac:dyDescent="0.3">
      <c r="A98" s="11"/>
    </row>
    <row r="99" spans="1:1" x14ac:dyDescent="0.3">
      <c r="A99" s="11"/>
    </row>
    <row r="100" spans="1:1" x14ac:dyDescent="0.3">
      <c r="A100" s="11"/>
    </row>
    <row r="101" spans="1:1" x14ac:dyDescent="0.3">
      <c r="A101" s="11"/>
    </row>
    <row r="102" spans="1:1" x14ac:dyDescent="0.3">
      <c r="A102" s="11"/>
    </row>
    <row r="103" spans="1:1" x14ac:dyDescent="0.3">
      <c r="A103" s="11"/>
    </row>
    <row r="104" spans="1:1" x14ac:dyDescent="0.3">
      <c r="A104" s="11"/>
    </row>
    <row r="105" spans="1:1" x14ac:dyDescent="0.3">
      <c r="A105" s="11"/>
    </row>
    <row r="106" spans="1:1" x14ac:dyDescent="0.3">
      <c r="A106" s="11"/>
    </row>
    <row r="107" spans="1:1" x14ac:dyDescent="0.3">
      <c r="A107" s="11"/>
    </row>
    <row r="108" spans="1:1" x14ac:dyDescent="0.3">
      <c r="A108" s="11"/>
    </row>
    <row r="109" spans="1:1" x14ac:dyDescent="0.3">
      <c r="A109" s="11"/>
    </row>
    <row r="110" spans="1:1" x14ac:dyDescent="0.3">
      <c r="A110" s="11"/>
    </row>
    <row r="111" spans="1:1" x14ac:dyDescent="0.3">
      <c r="A111" s="11"/>
    </row>
    <row r="112" spans="1:1" x14ac:dyDescent="0.3">
      <c r="A112" s="11"/>
    </row>
    <row r="113" spans="1:1" x14ac:dyDescent="0.3">
      <c r="A113" s="11"/>
    </row>
    <row r="114" spans="1:1" x14ac:dyDescent="0.3">
      <c r="A114" s="11"/>
    </row>
    <row r="115" spans="1:1" x14ac:dyDescent="0.3">
      <c r="A115" s="11"/>
    </row>
    <row r="116" spans="1:1" x14ac:dyDescent="0.3">
      <c r="A116" s="11"/>
    </row>
    <row r="117" spans="1:1" x14ac:dyDescent="0.3">
      <c r="A117" s="11"/>
    </row>
    <row r="118" spans="1:1" x14ac:dyDescent="0.3">
      <c r="A118" s="11"/>
    </row>
    <row r="119" spans="1:1" x14ac:dyDescent="0.3">
      <c r="A119" s="11"/>
    </row>
    <row r="120" spans="1:1" x14ac:dyDescent="0.3">
      <c r="A120" s="11"/>
    </row>
    <row r="121" spans="1:1" x14ac:dyDescent="0.3">
      <c r="A121" s="11"/>
    </row>
    <row r="122" spans="1:1" x14ac:dyDescent="0.3">
      <c r="A122" s="11"/>
    </row>
    <row r="123" spans="1:1" x14ac:dyDescent="0.3">
      <c r="A123" s="11"/>
    </row>
    <row r="124" spans="1:1" x14ac:dyDescent="0.3">
      <c r="A124" s="11"/>
    </row>
    <row r="125" spans="1:1" x14ac:dyDescent="0.3">
      <c r="A125" s="11"/>
    </row>
    <row r="126" spans="1:1" x14ac:dyDescent="0.3">
      <c r="A126" s="11"/>
    </row>
    <row r="127" spans="1:1" x14ac:dyDescent="0.3">
      <c r="A127" s="11"/>
    </row>
    <row r="128" spans="1:1" x14ac:dyDescent="0.3">
      <c r="A128" s="11"/>
    </row>
    <row r="129" spans="1:1" x14ac:dyDescent="0.3">
      <c r="A129" s="11"/>
    </row>
    <row r="130" spans="1:1" x14ac:dyDescent="0.3">
      <c r="A130" s="11"/>
    </row>
    <row r="131" spans="1:1" x14ac:dyDescent="0.3">
      <c r="A131" s="11"/>
    </row>
    <row r="132" spans="1:1" x14ac:dyDescent="0.3">
      <c r="A132" s="11"/>
    </row>
    <row r="133" spans="1:1" x14ac:dyDescent="0.3">
      <c r="A133" s="11"/>
    </row>
    <row r="134" spans="1:1" x14ac:dyDescent="0.3">
      <c r="A134" s="11"/>
    </row>
    <row r="135" spans="1:1" x14ac:dyDescent="0.3">
      <c r="A135" s="11"/>
    </row>
    <row r="136" spans="1:1" x14ac:dyDescent="0.3">
      <c r="A136" s="11"/>
    </row>
    <row r="137" spans="1:1" x14ac:dyDescent="0.3">
      <c r="A137" s="11"/>
    </row>
    <row r="138" spans="1:1" x14ac:dyDescent="0.3">
      <c r="A138" s="11"/>
    </row>
    <row r="139" spans="1:1" x14ac:dyDescent="0.3">
      <c r="A139" s="11"/>
    </row>
    <row r="140" spans="1:1" x14ac:dyDescent="0.3">
      <c r="A140" s="11"/>
    </row>
    <row r="141" spans="1:1" x14ac:dyDescent="0.3">
      <c r="A141" s="11"/>
    </row>
    <row r="142" spans="1:1" x14ac:dyDescent="0.3">
      <c r="A142" s="11"/>
    </row>
    <row r="143" spans="1:1" x14ac:dyDescent="0.3">
      <c r="A143" s="11"/>
    </row>
    <row r="144" spans="1:1" x14ac:dyDescent="0.3">
      <c r="A144" s="11"/>
    </row>
    <row r="145" spans="1:1" x14ac:dyDescent="0.3">
      <c r="A145" s="11"/>
    </row>
    <row r="146" spans="1:1" x14ac:dyDescent="0.3">
      <c r="A146" s="11"/>
    </row>
    <row r="147" spans="1:1" x14ac:dyDescent="0.3">
      <c r="A147" s="11"/>
    </row>
    <row r="148" spans="1:1" x14ac:dyDescent="0.3">
      <c r="A148" s="11"/>
    </row>
    <row r="149" spans="1:1" x14ac:dyDescent="0.3">
      <c r="A149" s="11"/>
    </row>
    <row r="150" spans="1:1" x14ac:dyDescent="0.3">
      <c r="A150" s="11"/>
    </row>
    <row r="151" spans="1:1" x14ac:dyDescent="0.3">
      <c r="A151" s="11"/>
    </row>
  </sheetData>
  <mergeCells count="3">
    <mergeCell ref="B2:D2"/>
    <mergeCell ref="A1:D1"/>
    <mergeCell ref="B3:D3"/>
  </mergeCells>
  <hyperlinks>
    <hyperlink ref="D4" location="Indhold!A1" display="Tilbage til Indhold"/>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9"/>
  </sheetPr>
  <dimension ref="A1:M260"/>
  <sheetViews>
    <sheetView zoomScaleNormal="100" workbookViewId="0">
      <selection sqref="A1:J1"/>
    </sheetView>
  </sheetViews>
  <sheetFormatPr defaultColWidth="9.109375" defaultRowHeight="13.8" x14ac:dyDescent="0.3"/>
  <cols>
    <col min="1" max="1" width="10.77734375" style="9" bestFit="1" customWidth="1"/>
    <col min="2" max="2" width="17" style="9" bestFit="1" customWidth="1"/>
    <col min="3" max="3" width="12.33203125" style="9" bestFit="1" customWidth="1"/>
    <col min="4" max="4" width="13.44140625" style="9" bestFit="1" customWidth="1"/>
    <col min="5" max="5" width="12.6640625" style="9" customWidth="1"/>
    <col min="6" max="6" width="11.6640625" style="9" customWidth="1"/>
    <col min="7" max="8" width="10.33203125" style="9" customWidth="1"/>
    <col min="9" max="9" width="17.21875" style="9" customWidth="1"/>
    <col min="10" max="10" width="17.44140625" style="9" customWidth="1"/>
    <col min="11" max="11" width="22.44140625" style="9" customWidth="1"/>
    <col min="12" max="12" width="15.44140625" style="9" bestFit="1" customWidth="1"/>
    <col min="13" max="13" width="19.33203125" style="9" customWidth="1"/>
    <col min="14" max="16384" width="9.109375" style="9"/>
  </cols>
  <sheetData>
    <row r="1" spans="1:13" ht="26.25" customHeight="1" thickBot="1" x14ac:dyDescent="0.35">
      <c r="A1" s="106" t="s">
        <v>115</v>
      </c>
      <c r="B1" s="107"/>
      <c r="C1" s="107"/>
      <c r="D1" s="107"/>
      <c r="E1" s="107"/>
      <c r="F1" s="107"/>
      <c r="G1" s="107"/>
      <c r="H1" s="107"/>
      <c r="I1" s="107"/>
      <c r="J1" s="107"/>
      <c r="K1" s="20"/>
      <c r="L1" s="20"/>
      <c r="M1" s="20"/>
    </row>
    <row r="2" spans="1:13" ht="62.4" customHeight="1" x14ac:dyDescent="0.3">
      <c r="A2" s="12" t="s">
        <v>24</v>
      </c>
      <c r="B2" s="103" t="s">
        <v>135</v>
      </c>
      <c r="C2" s="103"/>
      <c r="D2" s="103"/>
      <c r="E2" s="103"/>
      <c r="F2" s="103"/>
      <c r="G2" s="103"/>
      <c r="H2" s="103"/>
      <c r="I2" s="103"/>
      <c r="J2" s="103"/>
      <c r="K2" s="15"/>
      <c r="L2" s="15"/>
      <c r="M2" s="15"/>
    </row>
    <row r="3" spans="1:13" ht="15" customHeight="1" x14ac:dyDescent="0.3">
      <c r="A3" s="13" t="s">
        <v>25</v>
      </c>
      <c r="B3" s="115" t="s">
        <v>67</v>
      </c>
      <c r="C3" s="115"/>
      <c r="D3" s="115"/>
      <c r="E3" s="115"/>
      <c r="F3" s="115"/>
      <c r="G3" s="115"/>
      <c r="H3" s="115"/>
      <c r="I3" s="115"/>
      <c r="J3" s="115"/>
    </row>
    <row r="4" spans="1:13" x14ac:dyDescent="0.3">
      <c r="I4" s="17"/>
      <c r="J4" s="14" t="s">
        <v>35</v>
      </c>
      <c r="K4" s="17"/>
    </row>
    <row r="6" spans="1:13" x14ac:dyDescent="0.3">
      <c r="A6" s="2" t="s">
        <v>33</v>
      </c>
      <c r="B6" s="2" t="s">
        <v>138</v>
      </c>
      <c r="C6" s="2" t="s">
        <v>139</v>
      </c>
      <c r="D6" s="2" t="s">
        <v>140</v>
      </c>
    </row>
    <row r="7" spans="1:13" x14ac:dyDescent="0.3">
      <c r="A7" s="3">
        <v>26023</v>
      </c>
      <c r="B7" s="5">
        <v>1.9522403632963679E-2</v>
      </c>
      <c r="C7" s="5">
        <v>-7.3324211413138465E-3</v>
      </c>
      <c r="D7" s="5">
        <v>4.6377228407241206E-2</v>
      </c>
    </row>
    <row r="8" spans="1:13" x14ac:dyDescent="0.3">
      <c r="A8" s="3">
        <v>26114</v>
      </c>
      <c r="B8" s="5">
        <v>-4.5228341728330611E-3</v>
      </c>
      <c r="C8" s="5">
        <v>1.4292534863837398E-2</v>
      </c>
      <c r="D8" s="5">
        <v>-2.3338203209503521E-2</v>
      </c>
    </row>
    <row r="9" spans="1:13" x14ac:dyDescent="0.3">
      <c r="A9" s="3">
        <v>26206</v>
      </c>
      <c r="B9" s="5">
        <v>5.5812768174523034E-2</v>
      </c>
      <c r="C9" s="5">
        <v>0.1580760179667966</v>
      </c>
      <c r="D9" s="5">
        <v>-4.6450481617750526E-2</v>
      </c>
    </row>
    <row r="10" spans="1:13" x14ac:dyDescent="0.3">
      <c r="A10" s="3">
        <v>26298</v>
      </c>
      <c r="B10" s="5">
        <v>0.16338052465125072</v>
      </c>
      <c r="C10" s="5">
        <v>0.34369539142839134</v>
      </c>
      <c r="D10" s="5">
        <v>-1.6934342125889897E-2</v>
      </c>
    </row>
    <row r="11" spans="1:13" x14ac:dyDescent="0.3">
      <c r="A11" s="3">
        <v>26389</v>
      </c>
      <c r="B11" s="5">
        <v>0.35280345513170414</v>
      </c>
      <c r="C11" s="5">
        <v>0.59931823499816295</v>
      </c>
      <c r="D11" s="5">
        <v>0.1062886752652453</v>
      </c>
    </row>
    <row r="12" spans="1:13" x14ac:dyDescent="0.3">
      <c r="A12" s="3">
        <v>26480</v>
      </c>
      <c r="B12" s="5">
        <v>0.35205860666877242</v>
      </c>
      <c r="C12" s="5">
        <v>0.47702412723532028</v>
      </c>
      <c r="D12" s="5">
        <v>0.22709308610222453</v>
      </c>
    </row>
    <row r="13" spans="1:13" x14ac:dyDescent="0.3">
      <c r="A13" s="3">
        <v>26572</v>
      </c>
      <c r="B13" s="5">
        <v>0.4979223475564124</v>
      </c>
      <c r="C13" s="5">
        <v>0.57533424382028819</v>
      </c>
      <c r="D13" s="5">
        <v>0.42051045129253661</v>
      </c>
    </row>
    <row r="14" spans="1:13" x14ac:dyDescent="0.3">
      <c r="A14" s="3">
        <v>26664</v>
      </c>
      <c r="B14" s="5">
        <v>0.64434497038506167</v>
      </c>
      <c r="C14" s="5">
        <v>0.67161245759347943</v>
      </c>
      <c r="D14" s="5">
        <v>0.6170774831766439</v>
      </c>
    </row>
    <row r="15" spans="1:13" x14ac:dyDescent="0.3">
      <c r="A15" s="3">
        <v>26754</v>
      </c>
      <c r="B15" s="5">
        <v>0.73750059307758731</v>
      </c>
      <c r="C15" s="5">
        <v>0.70568944542718237</v>
      </c>
      <c r="D15" s="5">
        <v>0.76931174072799235</v>
      </c>
    </row>
    <row r="16" spans="1:13" x14ac:dyDescent="0.3">
      <c r="A16" s="3">
        <v>26845</v>
      </c>
      <c r="B16" s="5">
        <v>0.95886402375369495</v>
      </c>
      <c r="C16" s="5">
        <v>0.93864845675349406</v>
      </c>
      <c r="D16" s="5">
        <v>0.97907959075389583</v>
      </c>
    </row>
    <row r="17" spans="1:4" x14ac:dyDescent="0.3">
      <c r="A17" s="3">
        <v>26937</v>
      </c>
      <c r="B17" s="5">
        <v>0.8791811007899708</v>
      </c>
      <c r="C17" s="5">
        <v>0.70459052447852877</v>
      </c>
      <c r="D17" s="5">
        <v>1.0537716771014127</v>
      </c>
    </row>
    <row r="18" spans="1:4" x14ac:dyDescent="0.3">
      <c r="A18" s="3">
        <v>27029</v>
      </c>
      <c r="B18" s="5">
        <v>0.82985014162911852</v>
      </c>
      <c r="C18" s="5">
        <v>0.53845182183015683</v>
      </c>
      <c r="D18" s="5">
        <v>1.1212484614280802</v>
      </c>
    </row>
    <row r="19" spans="1:4" x14ac:dyDescent="0.3">
      <c r="A19" s="3">
        <v>27119</v>
      </c>
      <c r="B19" s="5">
        <v>0.5336966158838975</v>
      </c>
      <c r="C19" s="5">
        <v>3.9504426004484526E-2</v>
      </c>
      <c r="D19" s="5">
        <v>1.0278888057633104</v>
      </c>
    </row>
    <row r="20" spans="1:4" x14ac:dyDescent="0.3">
      <c r="A20" s="3">
        <v>27210</v>
      </c>
      <c r="B20" s="5">
        <v>0.38659998137698182</v>
      </c>
      <c r="C20" s="5">
        <v>-0.12906082041544525</v>
      </c>
      <c r="D20" s="5">
        <v>0.90226078316940894</v>
      </c>
    </row>
    <row r="21" spans="1:4" x14ac:dyDescent="0.3">
      <c r="A21" s="3">
        <v>27302</v>
      </c>
      <c r="B21" s="5">
        <v>0.34601427726091633</v>
      </c>
      <c r="C21" s="5">
        <v>-6.450102140573219E-2</v>
      </c>
      <c r="D21" s="5">
        <v>0.75652957592756487</v>
      </c>
    </row>
    <row r="22" spans="1:4" x14ac:dyDescent="0.3">
      <c r="A22" s="3">
        <v>27394</v>
      </c>
      <c r="B22" s="5">
        <v>0.45534033341941699</v>
      </c>
      <c r="C22" s="5">
        <v>0.21822897488056991</v>
      </c>
      <c r="D22" s="5">
        <v>0.69245169195826406</v>
      </c>
    </row>
    <row r="23" spans="1:4" x14ac:dyDescent="0.3">
      <c r="A23" s="3">
        <v>27484</v>
      </c>
      <c r="B23" s="5">
        <v>0.44955067725271097</v>
      </c>
      <c r="C23" s="5">
        <v>0.28301838712269944</v>
      </c>
      <c r="D23" s="5">
        <v>0.6160829673827225</v>
      </c>
    </row>
    <row r="24" spans="1:4" x14ac:dyDescent="0.3">
      <c r="A24" s="3">
        <v>27575</v>
      </c>
      <c r="B24" s="5">
        <v>0.55326002572678512</v>
      </c>
      <c r="C24" s="5">
        <v>0.46379045107819383</v>
      </c>
      <c r="D24" s="5">
        <v>0.64272960037537641</v>
      </c>
    </row>
    <row r="25" spans="1:4" x14ac:dyDescent="0.3">
      <c r="A25" s="3">
        <v>27667</v>
      </c>
      <c r="B25" s="5">
        <v>0.510107492923496</v>
      </c>
      <c r="C25" s="5">
        <v>0.33729795271862445</v>
      </c>
      <c r="D25" s="5">
        <v>0.68291703312836749</v>
      </c>
    </row>
    <row r="26" spans="1:4" x14ac:dyDescent="0.3">
      <c r="A26" s="3">
        <v>27759</v>
      </c>
      <c r="B26" s="5">
        <v>0.4649110609980639</v>
      </c>
      <c r="C26" s="5">
        <v>0.27537267215482836</v>
      </c>
      <c r="D26" s="5">
        <v>0.65444944984129949</v>
      </c>
    </row>
    <row r="27" spans="1:4" x14ac:dyDescent="0.3">
      <c r="A27" s="3">
        <v>27850</v>
      </c>
      <c r="B27" s="5">
        <v>0.43314897584051232</v>
      </c>
      <c r="C27" s="5">
        <v>0.20699201322590496</v>
      </c>
      <c r="D27" s="5">
        <v>0.65930593845511964</v>
      </c>
    </row>
    <row r="28" spans="1:4" x14ac:dyDescent="0.3">
      <c r="A28" s="3">
        <v>27941</v>
      </c>
      <c r="B28" s="5">
        <v>0.51088812803334116</v>
      </c>
      <c r="C28" s="5">
        <v>0.31682782135280979</v>
      </c>
      <c r="D28" s="5">
        <v>0.70494843471387247</v>
      </c>
    </row>
    <row r="29" spans="1:4" x14ac:dyDescent="0.3">
      <c r="A29" s="3">
        <v>28033</v>
      </c>
      <c r="B29" s="5">
        <v>0.49536122872644417</v>
      </c>
      <c r="C29" s="5">
        <v>0.29700433287626316</v>
      </c>
      <c r="D29" s="5">
        <v>0.69371812457662518</v>
      </c>
    </row>
    <row r="30" spans="1:4" x14ac:dyDescent="0.3">
      <c r="A30" s="3">
        <v>28125</v>
      </c>
      <c r="B30" s="5">
        <v>0.49615028220483492</v>
      </c>
      <c r="C30" s="5">
        <v>0.3113183909334501</v>
      </c>
      <c r="D30" s="5">
        <v>0.6809821734762197</v>
      </c>
    </row>
    <row r="31" spans="1:4" x14ac:dyDescent="0.3">
      <c r="A31" s="3">
        <v>28215</v>
      </c>
      <c r="B31" s="5">
        <v>0.54233997334804507</v>
      </c>
      <c r="C31" s="5">
        <v>0.48539532909795385</v>
      </c>
      <c r="D31" s="5">
        <v>0.59928461759813623</v>
      </c>
    </row>
    <row r="32" spans="1:4" x14ac:dyDescent="0.3">
      <c r="A32" s="3">
        <v>28306</v>
      </c>
      <c r="B32" s="5">
        <v>0.52804354525483266</v>
      </c>
      <c r="C32" s="5">
        <v>0.55718154826037025</v>
      </c>
      <c r="D32" s="5">
        <v>0.49890554224929495</v>
      </c>
    </row>
    <row r="33" spans="1:4" x14ac:dyDescent="0.3">
      <c r="A33" s="3">
        <v>28398</v>
      </c>
      <c r="B33" s="5">
        <v>0.56375758561839118</v>
      </c>
      <c r="C33" s="5">
        <v>0.71615657393511811</v>
      </c>
      <c r="D33" s="5">
        <v>0.41135859730166435</v>
      </c>
    </row>
    <row r="34" spans="1:4" x14ac:dyDescent="0.3">
      <c r="A34" s="3">
        <v>28490</v>
      </c>
      <c r="B34" s="5">
        <v>0.59943810866567293</v>
      </c>
      <c r="C34" s="5">
        <v>0.84888001153397241</v>
      </c>
      <c r="D34" s="5">
        <v>0.34999620579737351</v>
      </c>
    </row>
    <row r="35" spans="1:4" x14ac:dyDescent="0.3">
      <c r="A35" s="3">
        <v>28580</v>
      </c>
      <c r="B35" s="5">
        <v>0.64286703179064564</v>
      </c>
      <c r="C35" s="5">
        <v>0.94895242239981537</v>
      </c>
      <c r="D35" s="5">
        <v>0.33678164118147585</v>
      </c>
    </row>
    <row r="36" spans="1:4" x14ac:dyDescent="0.3">
      <c r="A36" s="3">
        <v>28671</v>
      </c>
      <c r="B36" s="5">
        <v>0.68714839612125578</v>
      </c>
      <c r="C36" s="5">
        <v>1.0115113804586215</v>
      </c>
      <c r="D36" s="5">
        <v>0.36278541178389007</v>
      </c>
    </row>
    <row r="37" spans="1:4" x14ac:dyDescent="0.3">
      <c r="A37" s="3">
        <v>28763</v>
      </c>
      <c r="B37" s="5">
        <v>0.69604539315110547</v>
      </c>
      <c r="C37" s="5">
        <v>0.98310895728358128</v>
      </c>
      <c r="D37" s="5">
        <v>0.40898182901862973</v>
      </c>
    </row>
    <row r="38" spans="1:4" x14ac:dyDescent="0.3">
      <c r="A38" s="3">
        <v>28855</v>
      </c>
      <c r="B38" s="5">
        <v>0.76110917827412339</v>
      </c>
      <c r="C38" s="5">
        <v>1.0485983430992112</v>
      </c>
      <c r="D38" s="5">
        <v>0.47362001344903554</v>
      </c>
    </row>
    <row r="39" spans="1:4" x14ac:dyDescent="0.3">
      <c r="A39" s="3">
        <v>28945</v>
      </c>
      <c r="B39" s="5">
        <v>0.90439424198222407</v>
      </c>
      <c r="C39" s="5">
        <v>1.2532888015215629</v>
      </c>
      <c r="D39" s="5">
        <v>0.55549968244288528</v>
      </c>
    </row>
    <row r="40" spans="1:4" x14ac:dyDescent="0.3">
      <c r="A40" s="3">
        <v>29036</v>
      </c>
      <c r="B40" s="5">
        <v>0.85968491888279663</v>
      </c>
      <c r="C40" s="5">
        <v>1.2082396720366035</v>
      </c>
      <c r="D40" s="5">
        <v>0.51113016572898962</v>
      </c>
    </row>
    <row r="41" spans="1:4" x14ac:dyDescent="0.3">
      <c r="A41" s="3">
        <v>29128</v>
      </c>
      <c r="B41" s="5">
        <v>0.65301892711610254</v>
      </c>
      <c r="C41" s="5">
        <v>0.92172570947914279</v>
      </c>
      <c r="D41" s="5">
        <v>0.38431214475306225</v>
      </c>
    </row>
    <row r="42" spans="1:4" x14ac:dyDescent="0.3">
      <c r="A42" s="3">
        <v>29220</v>
      </c>
      <c r="B42" s="5">
        <v>0.47511014967184295</v>
      </c>
      <c r="C42" s="5">
        <v>0.66167222654646318</v>
      </c>
      <c r="D42" s="5">
        <v>0.28854807279722272</v>
      </c>
    </row>
    <row r="43" spans="1:4" x14ac:dyDescent="0.3">
      <c r="A43" s="3">
        <v>29311</v>
      </c>
      <c r="B43" s="5">
        <v>0.15753352180501676</v>
      </c>
      <c r="C43" s="5">
        <v>0.20873676717085587</v>
      </c>
      <c r="D43" s="5">
        <v>0.10633027643917765</v>
      </c>
    </row>
    <row r="44" spans="1:4" x14ac:dyDescent="0.3">
      <c r="A44" s="3">
        <v>29402</v>
      </c>
      <c r="B44" s="5">
        <v>0.18466298965518269</v>
      </c>
      <c r="C44" s="5">
        <v>0.32179730817659991</v>
      </c>
      <c r="D44" s="5">
        <v>4.7528671133765493E-2</v>
      </c>
    </row>
    <row r="45" spans="1:4" x14ac:dyDescent="0.3">
      <c r="A45" s="3">
        <v>29494</v>
      </c>
      <c r="B45" s="5">
        <v>-2.4758772033326715E-3</v>
      </c>
      <c r="C45" s="5">
        <v>9.9345327783244827E-2</v>
      </c>
      <c r="D45" s="5">
        <v>-0.10429708218991017</v>
      </c>
    </row>
    <row r="46" spans="1:4" x14ac:dyDescent="0.3">
      <c r="A46" s="3">
        <v>29586</v>
      </c>
      <c r="B46" s="5">
        <v>-0.21037962060751594</v>
      </c>
      <c r="C46" s="5">
        <v>-0.16212612861189524</v>
      </c>
      <c r="D46" s="5">
        <v>-0.25863311260313665</v>
      </c>
    </row>
    <row r="47" spans="1:4" x14ac:dyDescent="0.3">
      <c r="A47" s="3">
        <v>29676</v>
      </c>
      <c r="B47" s="5">
        <v>-0.63726583317919205</v>
      </c>
      <c r="C47" s="5">
        <v>-0.77785794462288604</v>
      </c>
      <c r="D47" s="5">
        <v>-0.49667372173549795</v>
      </c>
    </row>
    <row r="48" spans="1:4" x14ac:dyDescent="0.3">
      <c r="A48" s="3">
        <v>29767</v>
      </c>
      <c r="B48" s="5">
        <v>-0.94335672507024704</v>
      </c>
      <c r="C48" s="5">
        <v>-1.162677677251611</v>
      </c>
      <c r="D48" s="5">
        <v>-0.72403577288888321</v>
      </c>
    </row>
    <row r="49" spans="1:4" x14ac:dyDescent="0.3">
      <c r="A49" s="3">
        <v>29859</v>
      </c>
      <c r="B49" s="5">
        <v>-1.069834634728251</v>
      </c>
      <c r="C49" s="5">
        <v>-1.2319372538997164</v>
      </c>
      <c r="D49" s="5">
        <v>-0.90773201555678551</v>
      </c>
    </row>
    <row r="50" spans="1:4" x14ac:dyDescent="0.3">
      <c r="A50" s="3">
        <v>29951</v>
      </c>
      <c r="B50" s="5">
        <v>-1.2925037791202341</v>
      </c>
      <c r="C50" s="5">
        <v>-1.4861175759550111</v>
      </c>
      <c r="D50" s="5">
        <v>-1.0988899822854568</v>
      </c>
    </row>
    <row r="51" spans="1:4" x14ac:dyDescent="0.3">
      <c r="A51" s="3">
        <v>30041</v>
      </c>
      <c r="B51" s="5">
        <v>-1.4835879082737091</v>
      </c>
      <c r="C51" s="5">
        <v>-1.6765179870535483</v>
      </c>
      <c r="D51" s="5">
        <v>-1.2906578294938698</v>
      </c>
    </row>
    <row r="52" spans="1:4" x14ac:dyDescent="0.3">
      <c r="A52" s="3">
        <v>30132</v>
      </c>
      <c r="B52" s="5">
        <v>-1.7428939958879428</v>
      </c>
      <c r="C52" s="5">
        <v>-1.9440901057363498</v>
      </c>
      <c r="D52" s="5">
        <v>-1.5416978860395356</v>
      </c>
    </row>
    <row r="53" spans="1:4" x14ac:dyDescent="0.3">
      <c r="A53" s="3">
        <v>30224</v>
      </c>
      <c r="B53" s="5">
        <v>-1.7947424850746465</v>
      </c>
      <c r="C53" s="5">
        <v>-1.8688902653706725</v>
      </c>
      <c r="D53" s="5">
        <v>-1.7205947047786208</v>
      </c>
    </row>
    <row r="54" spans="1:4" x14ac:dyDescent="0.3">
      <c r="A54" s="3">
        <v>30316</v>
      </c>
      <c r="B54" s="5">
        <v>-1.6376594847232111</v>
      </c>
      <c r="C54" s="5">
        <v>-1.4705349992422556</v>
      </c>
      <c r="D54" s="5">
        <v>-1.8047839702041664</v>
      </c>
    </row>
    <row r="55" spans="1:4" x14ac:dyDescent="0.3">
      <c r="A55" s="3">
        <v>30406</v>
      </c>
      <c r="B55" s="5">
        <v>-1.2046626473923578</v>
      </c>
      <c r="C55" s="5">
        <v>-0.69215226681367803</v>
      </c>
      <c r="D55" s="5">
        <v>-1.7171730279710378</v>
      </c>
    </row>
    <row r="56" spans="1:4" x14ac:dyDescent="0.3">
      <c r="A56" s="3">
        <v>30497</v>
      </c>
      <c r="B56" s="5">
        <v>-1.2121685514095417</v>
      </c>
      <c r="C56" s="5">
        <v>-0.64727416209218069</v>
      </c>
      <c r="D56" s="5">
        <v>-1.7770629407269027</v>
      </c>
    </row>
    <row r="57" spans="1:4" x14ac:dyDescent="0.3">
      <c r="A57" s="3">
        <v>30589</v>
      </c>
      <c r="B57" s="5">
        <v>-1.1291503893314421</v>
      </c>
      <c r="C57" s="5">
        <v>-0.52818481623344937</v>
      </c>
      <c r="D57" s="5">
        <v>-1.7301159624294349</v>
      </c>
    </row>
    <row r="58" spans="1:4" x14ac:dyDescent="0.3">
      <c r="A58" s="3">
        <v>30681</v>
      </c>
      <c r="B58" s="5">
        <v>-0.96450076498114079</v>
      </c>
      <c r="C58" s="5">
        <v>-0.32835453390072034</v>
      </c>
      <c r="D58" s="5">
        <v>-1.6006469960615612</v>
      </c>
    </row>
    <row r="59" spans="1:4" x14ac:dyDescent="0.3">
      <c r="A59" s="3">
        <v>30772</v>
      </c>
      <c r="B59" s="5">
        <v>-0.84888764022450436</v>
      </c>
      <c r="C59" s="5">
        <v>-0.25522397121130425</v>
      </c>
      <c r="D59" s="5">
        <v>-1.4425513092377045</v>
      </c>
    </row>
    <row r="60" spans="1:4" x14ac:dyDescent="0.3">
      <c r="A60" s="3">
        <v>30863</v>
      </c>
      <c r="B60" s="5">
        <v>-0.80477624056910047</v>
      </c>
      <c r="C60" s="5">
        <v>-0.24542453473498863</v>
      </c>
      <c r="D60" s="5">
        <v>-1.3641279464032123</v>
      </c>
    </row>
    <row r="61" spans="1:4" x14ac:dyDescent="0.3">
      <c r="A61" s="3">
        <v>30955</v>
      </c>
      <c r="B61" s="5">
        <v>-0.58217281371572083</v>
      </c>
      <c r="C61" s="5">
        <v>4.3187120460922164E-2</v>
      </c>
      <c r="D61" s="5">
        <v>-1.2075327478923639</v>
      </c>
    </row>
    <row r="62" spans="1:4" x14ac:dyDescent="0.3">
      <c r="A62" s="3">
        <v>31047</v>
      </c>
      <c r="B62" s="5">
        <v>-0.44233166740827634</v>
      </c>
      <c r="C62" s="5">
        <v>0.19081162107189839</v>
      </c>
      <c r="D62" s="5">
        <v>-1.0754749558884511</v>
      </c>
    </row>
    <row r="63" spans="1:4" x14ac:dyDescent="0.3">
      <c r="A63" s="3">
        <v>31137</v>
      </c>
      <c r="B63" s="5">
        <v>-0.18567191055207208</v>
      </c>
      <c r="C63" s="5">
        <v>0.47351080800812179</v>
      </c>
      <c r="D63" s="5">
        <v>-0.84485462911226594</v>
      </c>
    </row>
    <row r="64" spans="1:4" x14ac:dyDescent="0.3">
      <c r="A64" s="3">
        <v>31228</v>
      </c>
      <c r="B64" s="5">
        <v>0.14401944899574493</v>
      </c>
      <c r="C64" s="5">
        <v>0.82715979792265615</v>
      </c>
      <c r="D64" s="5">
        <v>-0.5391208999311663</v>
      </c>
    </row>
    <row r="65" spans="1:4" x14ac:dyDescent="0.3">
      <c r="A65" s="3">
        <v>31320</v>
      </c>
      <c r="B65" s="5">
        <v>0.51969904164639313</v>
      </c>
      <c r="C65" s="5">
        <v>1.0695966064913334</v>
      </c>
      <c r="D65" s="5">
        <v>-3.019852319854701E-2</v>
      </c>
    </row>
    <row r="66" spans="1:4" x14ac:dyDescent="0.3">
      <c r="A66" s="3">
        <v>31412</v>
      </c>
      <c r="B66" s="5">
        <v>0.93299687089687544</v>
      </c>
      <c r="C66" s="5">
        <v>1.41595807493533</v>
      </c>
      <c r="D66" s="5">
        <v>0.450035666858421</v>
      </c>
    </row>
    <row r="67" spans="1:4" x14ac:dyDescent="0.3">
      <c r="A67" s="3">
        <v>31502</v>
      </c>
      <c r="B67" s="5">
        <v>1.0760244852811613</v>
      </c>
      <c r="C67" s="5">
        <v>1.3493792523054309</v>
      </c>
      <c r="D67" s="5">
        <v>0.80266971825689182</v>
      </c>
    </row>
    <row r="68" spans="1:4" x14ac:dyDescent="0.3">
      <c r="A68" s="3">
        <v>31593</v>
      </c>
      <c r="B68" s="5">
        <v>1.0866216122814241</v>
      </c>
      <c r="C68" s="5">
        <v>1.1337582142835776</v>
      </c>
      <c r="D68" s="5">
        <v>1.0394850102792705</v>
      </c>
    </row>
    <row r="69" spans="1:4" x14ac:dyDescent="0.3">
      <c r="A69" s="3">
        <v>31685</v>
      </c>
      <c r="B69" s="5">
        <v>1.251139146661278</v>
      </c>
      <c r="C69" s="5">
        <v>1.2267573264166667</v>
      </c>
      <c r="D69" s="5">
        <v>1.2755209669058896</v>
      </c>
    </row>
    <row r="70" spans="1:4" x14ac:dyDescent="0.3">
      <c r="A70" s="3">
        <v>31777</v>
      </c>
      <c r="B70" s="5">
        <v>0.88447731932629958</v>
      </c>
      <c r="C70" s="5">
        <v>0.56140880719559205</v>
      </c>
      <c r="D70" s="5">
        <v>1.2075458314570071</v>
      </c>
    </row>
    <row r="71" spans="1:4" x14ac:dyDescent="0.3">
      <c r="A71" s="3">
        <v>31867</v>
      </c>
      <c r="B71" s="5">
        <v>0.80147748311997968</v>
      </c>
      <c r="C71" s="5">
        <v>0.3603733465291814</v>
      </c>
      <c r="D71" s="5">
        <v>1.242581619710778</v>
      </c>
    </row>
    <row r="72" spans="1:4" x14ac:dyDescent="0.3">
      <c r="A72" s="3">
        <v>31958</v>
      </c>
      <c r="B72" s="5">
        <v>0.7757020936084098</v>
      </c>
      <c r="C72" s="5">
        <v>0.24974674430186999</v>
      </c>
      <c r="D72" s="5">
        <v>1.3016574429149497</v>
      </c>
    </row>
    <row r="73" spans="1:4" x14ac:dyDescent="0.3">
      <c r="A73" s="3">
        <v>32050</v>
      </c>
      <c r="B73" s="5">
        <v>0.68912188605724545</v>
      </c>
      <c r="C73" s="5">
        <v>2.2259820893323616E-2</v>
      </c>
      <c r="D73" s="5">
        <v>1.3559839512211673</v>
      </c>
    </row>
    <row r="74" spans="1:4" x14ac:dyDescent="0.3">
      <c r="A74" s="3">
        <v>32142</v>
      </c>
      <c r="B74" s="5">
        <v>0.7877999737295035</v>
      </c>
      <c r="C74" s="5">
        <v>0.1470198976929861</v>
      </c>
      <c r="D74" s="5">
        <v>1.4285800497660208</v>
      </c>
    </row>
    <row r="75" spans="1:4" x14ac:dyDescent="0.3">
      <c r="A75" s="3">
        <v>32233</v>
      </c>
      <c r="B75" s="5">
        <v>0.69044756880446745</v>
      </c>
      <c r="C75" s="5">
        <v>-1.3362600366563596E-2</v>
      </c>
      <c r="D75" s="5">
        <v>1.3942577379754986</v>
      </c>
    </row>
    <row r="76" spans="1:4" x14ac:dyDescent="0.3">
      <c r="A76" s="3">
        <v>32324</v>
      </c>
      <c r="B76" s="5">
        <v>0.68694123581508604</v>
      </c>
      <c r="C76" s="5">
        <v>1.0772531266794842E-3</v>
      </c>
      <c r="D76" s="5">
        <v>1.3728052185034927</v>
      </c>
    </row>
    <row r="77" spans="1:4" x14ac:dyDescent="0.3">
      <c r="A77" s="3">
        <v>32416</v>
      </c>
      <c r="B77" s="5">
        <v>0.69902387114900366</v>
      </c>
      <c r="C77" s="5">
        <v>-2.0155082208051987E-2</v>
      </c>
      <c r="D77" s="5">
        <v>1.4182028245060594</v>
      </c>
    </row>
    <row r="78" spans="1:4" x14ac:dyDescent="0.3">
      <c r="A78" s="3">
        <v>32508</v>
      </c>
      <c r="B78" s="5">
        <v>0.58759518689367518</v>
      </c>
      <c r="C78" s="5">
        <v>-0.16717848714874015</v>
      </c>
      <c r="D78" s="5">
        <v>1.3423688609360904</v>
      </c>
    </row>
    <row r="79" spans="1:4" x14ac:dyDescent="0.3">
      <c r="A79" s="3">
        <v>32598</v>
      </c>
      <c r="B79" s="5">
        <v>0.43332054593069663</v>
      </c>
      <c r="C79" s="5">
        <v>-0.34670597986813101</v>
      </c>
      <c r="D79" s="5">
        <v>1.2133470717295243</v>
      </c>
    </row>
    <row r="80" spans="1:4" x14ac:dyDescent="0.3">
      <c r="A80" s="3">
        <v>32689</v>
      </c>
      <c r="B80" s="5">
        <v>0.2540291418987925</v>
      </c>
      <c r="C80" s="5">
        <v>-0.60045203068546227</v>
      </c>
      <c r="D80" s="5">
        <v>1.1085103144830473</v>
      </c>
    </row>
    <row r="81" spans="1:4" x14ac:dyDescent="0.3">
      <c r="A81" s="3">
        <v>32781</v>
      </c>
      <c r="B81" s="5">
        <v>0.18310176724996025</v>
      </c>
      <c r="C81" s="5">
        <v>-0.78100827439363629</v>
      </c>
      <c r="D81" s="5">
        <v>1.1472118088935568</v>
      </c>
    </row>
    <row r="82" spans="1:4" x14ac:dyDescent="0.3">
      <c r="A82" s="3">
        <v>32873</v>
      </c>
      <c r="B82" s="5">
        <v>-3.6737820123887377E-2</v>
      </c>
      <c r="C82" s="5">
        <v>-1.174506395902376</v>
      </c>
      <c r="D82" s="5">
        <v>1.1010307556546013</v>
      </c>
    </row>
    <row r="83" spans="1:4" x14ac:dyDescent="0.3">
      <c r="A83" s="3">
        <v>32963</v>
      </c>
      <c r="B83" s="5">
        <v>-2.6982564922779395E-2</v>
      </c>
      <c r="C83" s="5">
        <v>-1.1693851589177033</v>
      </c>
      <c r="D83" s="5">
        <v>1.1154200290721445</v>
      </c>
    </row>
    <row r="84" spans="1:4" x14ac:dyDescent="0.3">
      <c r="A84" s="3">
        <v>33054</v>
      </c>
      <c r="B84" s="5">
        <v>-0.21256812050831597</v>
      </c>
      <c r="C84" s="5">
        <v>-1.4210311462805807</v>
      </c>
      <c r="D84" s="5">
        <v>0.99589490526394875</v>
      </c>
    </row>
    <row r="85" spans="1:4" x14ac:dyDescent="0.3">
      <c r="A85" s="3">
        <v>33146</v>
      </c>
      <c r="B85" s="5">
        <v>-0.32557075942880076</v>
      </c>
      <c r="C85" s="5">
        <v>-1.5710170720888281</v>
      </c>
      <c r="D85" s="5">
        <v>0.91987555323122661</v>
      </c>
    </row>
    <row r="86" spans="1:4" x14ac:dyDescent="0.3">
      <c r="A86" s="3">
        <v>33238</v>
      </c>
      <c r="B86" s="5">
        <v>-0.33037492834500132</v>
      </c>
      <c r="C86" s="5">
        <v>-1.5703356039473344</v>
      </c>
      <c r="D86" s="5">
        <v>0.90958574725733177</v>
      </c>
    </row>
    <row r="87" spans="1:4" x14ac:dyDescent="0.3">
      <c r="A87" s="3">
        <v>33328</v>
      </c>
      <c r="B87" s="5">
        <v>-0.32245706845122685</v>
      </c>
      <c r="C87" s="5">
        <v>-1.5336180307362028</v>
      </c>
      <c r="D87" s="5">
        <v>0.88870389383374915</v>
      </c>
    </row>
    <row r="88" spans="1:4" x14ac:dyDescent="0.3">
      <c r="A88" s="3">
        <v>33419</v>
      </c>
      <c r="B88" s="5">
        <v>-0.36139266911929363</v>
      </c>
      <c r="C88" s="5">
        <v>-1.5293394870676698</v>
      </c>
      <c r="D88" s="5">
        <v>0.8065541488290825</v>
      </c>
    </row>
    <row r="89" spans="1:4" x14ac:dyDescent="0.3">
      <c r="A89" s="3">
        <v>33511</v>
      </c>
      <c r="B89" s="5">
        <v>-0.397743901862459</v>
      </c>
      <c r="C89" s="5">
        <v>-1.5034303473887916</v>
      </c>
      <c r="D89" s="5">
        <v>0.70794254366387355</v>
      </c>
    </row>
    <row r="90" spans="1:4" x14ac:dyDescent="0.3">
      <c r="A90" s="3">
        <v>33603</v>
      </c>
      <c r="B90" s="5">
        <v>-0.61276311454073285</v>
      </c>
      <c r="C90" s="5">
        <v>-1.7140408092485959</v>
      </c>
      <c r="D90" s="5">
        <v>0.48851458016713023</v>
      </c>
    </row>
    <row r="91" spans="1:4" x14ac:dyDescent="0.3">
      <c r="A91" s="3">
        <v>33694</v>
      </c>
      <c r="B91" s="5">
        <v>-0.78598628278315141</v>
      </c>
      <c r="C91" s="5">
        <v>-1.8158465579108822</v>
      </c>
      <c r="D91" s="5">
        <v>0.24387399234457943</v>
      </c>
    </row>
    <row r="92" spans="1:4" x14ac:dyDescent="0.3">
      <c r="A92" s="3">
        <v>33785</v>
      </c>
      <c r="B92" s="5">
        <v>-0.90331192308403108</v>
      </c>
      <c r="C92" s="5">
        <v>-1.8581017668695352</v>
      </c>
      <c r="D92" s="5">
        <v>5.1477920701473126E-2</v>
      </c>
    </row>
    <row r="93" spans="1:4" x14ac:dyDescent="0.3">
      <c r="A93" s="3">
        <v>33877</v>
      </c>
      <c r="B93" s="5">
        <v>-1.2223581703213364</v>
      </c>
      <c r="C93" s="5">
        <v>-2.1857881296488504</v>
      </c>
      <c r="D93" s="5">
        <v>-0.25892821099382241</v>
      </c>
    </row>
    <row r="94" spans="1:4" x14ac:dyDescent="0.3">
      <c r="A94" s="3">
        <v>33969</v>
      </c>
      <c r="B94" s="5">
        <v>-1.4024302841790677</v>
      </c>
      <c r="C94" s="5">
        <v>-2.3068718025334274</v>
      </c>
      <c r="D94" s="5">
        <v>-0.49798876582470775</v>
      </c>
    </row>
    <row r="95" spans="1:4" x14ac:dyDescent="0.3">
      <c r="A95" s="3">
        <v>34059</v>
      </c>
      <c r="B95" s="5">
        <v>-1.579622916462414</v>
      </c>
      <c r="C95" s="5">
        <v>-2.4203211069589017</v>
      </c>
      <c r="D95" s="5">
        <v>-0.73892472596592618</v>
      </c>
    </row>
    <row r="96" spans="1:4" x14ac:dyDescent="0.3">
      <c r="A96" s="3">
        <v>34150</v>
      </c>
      <c r="B96" s="5">
        <v>-1.4949245089553258</v>
      </c>
      <c r="C96" s="5">
        <v>-2.0938161854278987</v>
      </c>
      <c r="D96" s="5">
        <v>-0.89603283248275301</v>
      </c>
    </row>
    <row r="97" spans="1:4" x14ac:dyDescent="0.3">
      <c r="A97" s="3">
        <v>34242</v>
      </c>
      <c r="B97" s="5">
        <v>-1.3970534518119391</v>
      </c>
      <c r="C97" s="5">
        <v>-1.7470436276642065</v>
      </c>
      <c r="D97" s="5">
        <v>-1.0470632759596719</v>
      </c>
    </row>
    <row r="98" spans="1:4" x14ac:dyDescent="0.3">
      <c r="A98" s="3">
        <v>34334</v>
      </c>
      <c r="B98" s="5">
        <v>-1.2765919605105829</v>
      </c>
      <c r="C98" s="5">
        <v>-1.4154081292090814</v>
      </c>
      <c r="D98" s="5">
        <v>-1.1377757918120841</v>
      </c>
    </row>
    <row r="99" spans="1:4" x14ac:dyDescent="0.3">
      <c r="A99" s="3">
        <v>34424</v>
      </c>
      <c r="B99" s="5">
        <v>-1.3853645227969706</v>
      </c>
      <c r="C99" s="5">
        <v>-1.4610322852609059</v>
      </c>
      <c r="D99" s="5">
        <v>-1.3096967603330352</v>
      </c>
    </row>
    <row r="100" spans="1:4" x14ac:dyDescent="0.3">
      <c r="A100" s="3">
        <v>34515</v>
      </c>
      <c r="B100" s="5">
        <v>-1.5558742398288112</v>
      </c>
      <c r="C100" s="5">
        <v>-1.5729234208167089</v>
      </c>
      <c r="D100" s="5">
        <v>-1.5388250588409134</v>
      </c>
    </row>
    <row r="101" spans="1:4" x14ac:dyDescent="0.3">
      <c r="A101" s="3">
        <v>34607</v>
      </c>
      <c r="B101" s="5">
        <v>-1.6515812557867739</v>
      </c>
      <c r="C101" s="5">
        <v>-1.5814074051795124</v>
      </c>
      <c r="D101" s="5">
        <v>-1.7217551063940355</v>
      </c>
    </row>
    <row r="102" spans="1:4" x14ac:dyDescent="0.3">
      <c r="A102" s="3">
        <v>34699</v>
      </c>
      <c r="B102" s="5">
        <v>-1.6468833998532943</v>
      </c>
      <c r="C102" s="5">
        <v>-1.4608618279457259</v>
      </c>
      <c r="D102" s="5">
        <v>-1.8329049717608628</v>
      </c>
    </row>
    <row r="103" spans="1:4" x14ac:dyDescent="0.3">
      <c r="A103" s="3">
        <v>34789</v>
      </c>
      <c r="B103" s="5">
        <v>-1.5891785082241525</v>
      </c>
      <c r="C103" s="5">
        <v>-1.2744464866522598</v>
      </c>
      <c r="D103" s="5">
        <v>-1.9039105297960452</v>
      </c>
    </row>
    <row r="104" spans="1:4" x14ac:dyDescent="0.3">
      <c r="A104" s="3">
        <v>34880</v>
      </c>
      <c r="B104" s="5">
        <v>-1.5002111580013686</v>
      </c>
      <c r="C104" s="5">
        <v>-1.0834077130571587</v>
      </c>
      <c r="D104" s="5">
        <v>-1.9170146029455786</v>
      </c>
    </row>
    <row r="105" spans="1:4" x14ac:dyDescent="0.3">
      <c r="A105" s="3">
        <v>34972</v>
      </c>
      <c r="B105" s="5">
        <v>-1.4386046230490783</v>
      </c>
      <c r="C105" s="5">
        <v>-0.98244829267098377</v>
      </c>
      <c r="D105" s="5">
        <v>-1.894760953427173</v>
      </c>
    </row>
    <row r="106" spans="1:4" x14ac:dyDescent="0.3">
      <c r="A106" s="3">
        <v>35064</v>
      </c>
      <c r="B106" s="5">
        <v>-1.430389463297971</v>
      </c>
      <c r="C106" s="5">
        <v>-0.95867347110709145</v>
      </c>
      <c r="D106" s="5">
        <v>-1.9021054554888503</v>
      </c>
    </row>
    <row r="107" spans="1:4" x14ac:dyDescent="0.3">
      <c r="A107" s="3">
        <v>35155</v>
      </c>
      <c r="B107" s="5">
        <v>-1.3698512048047937</v>
      </c>
      <c r="C107" s="5">
        <v>-0.82841234643543527</v>
      </c>
      <c r="D107" s="5">
        <v>-1.9112900631741521</v>
      </c>
    </row>
    <row r="108" spans="1:4" x14ac:dyDescent="0.3">
      <c r="A108" s="3">
        <v>35246</v>
      </c>
      <c r="B108" s="5">
        <v>-1.3300363246950224</v>
      </c>
      <c r="C108" s="5">
        <v>-0.70919632406196287</v>
      </c>
      <c r="D108" s="5">
        <v>-1.9508763253280819</v>
      </c>
    </row>
    <row r="109" spans="1:4" x14ac:dyDescent="0.3">
      <c r="A109" s="3">
        <v>35338</v>
      </c>
      <c r="B109" s="5">
        <v>-1.2113107449210287</v>
      </c>
      <c r="C109" s="5">
        <v>-0.46710890791167914</v>
      </c>
      <c r="D109" s="5">
        <v>-1.9555125819303785</v>
      </c>
    </row>
    <row r="110" spans="1:4" x14ac:dyDescent="0.3">
      <c r="A110" s="3">
        <v>35430</v>
      </c>
      <c r="B110" s="5">
        <v>-1.143396682026413</v>
      </c>
      <c r="C110" s="5">
        <v>-0.35958769547182573</v>
      </c>
      <c r="D110" s="5">
        <v>-1.9272056685810004</v>
      </c>
    </row>
    <row r="111" spans="1:4" x14ac:dyDescent="0.3">
      <c r="A111" s="3">
        <v>35520</v>
      </c>
      <c r="B111" s="5">
        <v>-1.031738671165638</v>
      </c>
      <c r="C111" s="5">
        <v>-0.21092228581860645</v>
      </c>
      <c r="D111" s="5">
        <v>-1.8525550565126696</v>
      </c>
    </row>
    <row r="112" spans="1:4" x14ac:dyDescent="0.3">
      <c r="A112" s="3">
        <v>35611</v>
      </c>
      <c r="B112" s="5">
        <v>-0.97645876047001012</v>
      </c>
      <c r="C112" s="5">
        <v>-0.14946144013182308</v>
      </c>
      <c r="D112" s="5">
        <v>-1.8034560808081972</v>
      </c>
    </row>
    <row r="113" spans="1:4" x14ac:dyDescent="0.3">
      <c r="A113" s="3">
        <v>35703</v>
      </c>
      <c r="B113" s="5">
        <v>-0.98070276657135724</v>
      </c>
      <c r="C113" s="5">
        <v>-0.19501339281423202</v>
      </c>
      <c r="D113" s="5">
        <v>-1.7663921403284826</v>
      </c>
    </row>
    <row r="114" spans="1:4" x14ac:dyDescent="0.3">
      <c r="A114" s="3">
        <v>35795</v>
      </c>
      <c r="B114" s="5">
        <v>-0.81249259245263572</v>
      </c>
      <c r="C114" s="5">
        <v>-3.1346070995746558E-2</v>
      </c>
      <c r="D114" s="5">
        <v>-1.593639113909525</v>
      </c>
    </row>
    <row r="115" spans="1:4" x14ac:dyDescent="0.3">
      <c r="A115" s="3">
        <v>35885</v>
      </c>
      <c r="B115" s="5">
        <v>-0.63268935557591888</v>
      </c>
      <c r="C115" s="5">
        <v>0.17492220759414809</v>
      </c>
      <c r="D115" s="5">
        <v>-1.4403009187459859</v>
      </c>
    </row>
    <row r="116" spans="1:4" x14ac:dyDescent="0.3">
      <c r="A116" s="3">
        <v>35976</v>
      </c>
      <c r="B116" s="5">
        <v>-0.56912945166904427</v>
      </c>
      <c r="C116" s="5">
        <v>0.18368642967365881</v>
      </c>
      <c r="D116" s="5">
        <v>-1.3219453330117474</v>
      </c>
    </row>
    <row r="117" spans="1:4" x14ac:dyDescent="0.3">
      <c r="A117" s="3">
        <v>36068</v>
      </c>
      <c r="B117" s="5">
        <v>-0.46879257019040743</v>
      </c>
      <c r="C117" s="5">
        <v>0.27935257982245248</v>
      </c>
      <c r="D117" s="5">
        <v>-1.2169377202032674</v>
      </c>
    </row>
    <row r="118" spans="1:4" x14ac:dyDescent="0.3">
      <c r="A118" s="3">
        <v>36160</v>
      </c>
      <c r="B118" s="5">
        <v>-0.37295971571117692</v>
      </c>
      <c r="C118" s="5">
        <v>0.34551730120528695</v>
      </c>
      <c r="D118" s="5">
        <v>-1.0914367326276408</v>
      </c>
    </row>
    <row r="119" spans="1:4" x14ac:dyDescent="0.3">
      <c r="A119" s="3">
        <v>36250</v>
      </c>
      <c r="B119" s="5">
        <v>-0.35532640449992187</v>
      </c>
      <c r="C119" s="5">
        <v>0.3422492133396472</v>
      </c>
      <c r="D119" s="5">
        <v>-1.0529020223394909</v>
      </c>
    </row>
    <row r="120" spans="1:4" x14ac:dyDescent="0.3">
      <c r="A120" s="3">
        <v>36341</v>
      </c>
      <c r="B120" s="5">
        <v>-0.35965184812059442</v>
      </c>
      <c r="C120" s="5">
        <v>0.34435396803830709</v>
      </c>
      <c r="D120" s="5">
        <v>-1.0636576642794959</v>
      </c>
    </row>
    <row r="121" spans="1:4" x14ac:dyDescent="0.3">
      <c r="A121" s="3">
        <v>36433</v>
      </c>
      <c r="B121" s="5">
        <v>-0.33229034697028526</v>
      </c>
      <c r="C121" s="5">
        <v>0.31652888492400899</v>
      </c>
      <c r="D121" s="5">
        <v>-0.9811095788645795</v>
      </c>
    </row>
    <row r="122" spans="1:4" x14ac:dyDescent="0.3">
      <c r="A122" s="3">
        <v>36525</v>
      </c>
      <c r="B122" s="5">
        <v>-0.25201053320923472</v>
      </c>
      <c r="C122" s="5">
        <v>0.31400459571403733</v>
      </c>
      <c r="D122" s="5">
        <v>-0.81802566213250671</v>
      </c>
    </row>
    <row r="123" spans="1:4" x14ac:dyDescent="0.3">
      <c r="A123" s="3">
        <v>36616</v>
      </c>
      <c r="B123" s="5">
        <v>-0.17388973633583737</v>
      </c>
      <c r="C123" s="5">
        <v>0.3837153866534242</v>
      </c>
      <c r="D123" s="5">
        <v>-0.73149485932509895</v>
      </c>
    </row>
    <row r="124" spans="1:4" x14ac:dyDescent="0.3">
      <c r="A124" s="3">
        <v>36707</v>
      </c>
      <c r="B124" s="5">
        <v>-9.3645522182972257E-2</v>
      </c>
      <c r="C124" s="5">
        <v>0.44250542351284899</v>
      </c>
      <c r="D124" s="5">
        <v>-0.62979646787879351</v>
      </c>
    </row>
    <row r="125" spans="1:4" x14ac:dyDescent="0.3">
      <c r="A125" s="3">
        <v>36799</v>
      </c>
      <c r="B125" s="5">
        <v>-9.4932627488012233E-2</v>
      </c>
      <c r="C125" s="5">
        <v>0.43208290077088163</v>
      </c>
      <c r="D125" s="5">
        <v>-0.6219481557469061</v>
      </c>
    </row>
    <row r="126" spans="1:4" x14ac:dyDescent="0.3">
      <c r="A126" s="3">
        <v>36891</v>
      </c>
      <c r="B126" s="5">
        <v>-5.4330311803705261E-2</v>
      </c>
      <c r="C126" s="5">
        <v>0.49470245783084738</v>
      </c>
      <c r="D126" s="5">
        <v>-0.6033630814382579</v>
      </c>
    </row>
    <row r="127" spans="1:4" x14ac:dyDescent="0.3">
      <c r="A127" s="3">
        <v>36981</v>
      </c>
      <c r="B127" s="5">
        <v>-5.9922181556395088E-2</v>
      </c>
      <c r="C127" s="5">
        <v>0.43109009888865263</v>
      </c>
      <c r="D127" s="5">
        <v>-0.5509344620014428</v>
      </c>
    </row>
    <row r="128" spans="1:4" x14ac:dyDescent="0.3">
      <c r="A128" s="3">
        <v>37072</v>
      </c>
      <c r="B128" s="5">
        <v>-1.3384033341370533E-2</v>
      </c>
      <c r="C128" s="5">
        <v>0.43539397169295024</v>
      </c>
      <c r="D128" s="5">
        <v>-0.46216203837569131</v>
      </c>
    </row>
    <row r="129" spans="1:4" x14ac:dyDescent="0.3">
      <c r="A129" s="3">
        <v>37164</v>
      </c>
      <c r="B129" s="5">
        <v>-4.5031461496731595E-2</v>
      </c>
      <c r="C129" s="5">
        <v>0.34991998005504726</v>
      </c>
      <c r="D129" s="5">
        <v>-0.43998290304851045</v>
      </c>
    </row>
    <row r="130" spans="1:4" x14ac:dyDescent="0.3">
      <c r="A130" s="3">
        <v>37256</v>
      </c>
      <c r="B130" s="5">
        <v>-8.1919809390219839E-2</v>
      </c>
      <c r="C130" s="5">
        <v>0.34562572542826692</v>
      </c>
      <c r="D130" s="5">
        <v>-0.50946534420870659</v>
      </c>
    </row>
    <row r="131" spans="1:4" x14ac:dyDescent="0.3">
      <c r="A131" s="3">
        <v>37346</v>
      </c>
      <c r="B131" s="5">
        <v>-0.12442914360510535</v>
      </c>
      <c r="C131" s="5">
        <v>0.3546578340601671</v>
      </c>
      <c r="D131" s="5">
        <v>-0.60351612127037779</v>
      </c>
    </row>
    <row r="132" spans="1:4" x14ac:dyDescent="0.3">
      <c r="A132" s="3">
        <v>37437</v>
      </c>
      <c r="B132" s="5">
        <v>-0.19270056120670639</v>
      </c>
      <c r="C132" s="5">
        <v>0.28765199744873421</v>
      </c>
      <c r="D132" s="5">
        <v>-0.673053119862147</v>
      </c>
    </row>
    <row r="133" spans="1:4" x14ac:dyDescent="0.3">
      <c r="A133" s="3">
        <v>37529</v>
      </c>
      <c r="B133" s="5">
        <v>-0.20502759772441329</v>
      </c>
      <c r="C133" s="5">
        <v>0.30750997990522172</v>
      </c>
      <c r="D133" s="5">
        <v>-0.71756517535404829</v>
      </c>
    </row>
    <row r="134" spans="1:4" x14ac:dyDescent="0.3">
      <c r="A134" s="3">
        <v>37621</v>
      </c>
      <c r="B134" s="5">
        <v>-0.21159540000265978</v>
      </c>
      <c r="C134" s="5">
        <v>0.25042613433676392</v>
      </c>
      <c r="D134" s="5">
        <v>-0.67361693434208347</v>
      </c>
    </row>
    <row r="135" spans="1:4" x14ac:dyDescent="0.3">
      <c r="A135" s="3">
        <v>37711</v>
      </c>
      <c r="B135" s="5">
        <v>-0.21045626857834396</v>
      </c>
      <c r="C135" s="5">
        <v>0.25004852327512866</v>
      </c>
      <c r="D135" s="5">
        <v>-0.67096106043181658</v>
      </c>
    </row>
    <row r="136" spans="1:4" x14ac:dyDescent="0.3">
      <c r="A136" s="3">
        <v>37802</v>
      </c>
      <c r="B136" s="5">
        <v>-0.23401918187678783</v>
      </c>
      <c r="C136" s="5">
        <v>0.23680442809940416</v>
      </c>
      <c r="D136" s="5">
        <v>-0.70484279185297982</v>
      </c>
    </row>
    <row r="137" spans="1:4" x14ac:dyDescent="0.3">
      <c r="A137" s="3">
        <v>37894</v>
      </c>
      <c r="B137" s="5">
        <v>-0.2097634472517218</v>
      </c>
      <c r="C137" s="5">
        <v>0.29798592480120178</v>
      </c>
      <c r="D137" s="5">
        <v>-0.71751281930464539</v>
      </c>
    </row>
    <row r="138" spans="1:4" x14ac:dyDescent="0.3">
      <c r="A138" s="3">
        <v>37986</v>
      </c>
      <c r="B138" s="5">
        <v>-0.15039456658809028</v>
      </c>
      <c r="C138" s="5">
        <v>0.35520243154768433</v>
      </c>
      <c r="D138" s="5">
        <v>-0.65599156472386488</v>
      </c>
    </row>
    <row r="139" spans="1:4" x14ac:dyDescent="0.3">
      <c r="A139" s="3">
        <v>38077</v>
      </c>
      <c r="B139" s="5">
        <v>-2.9569637179942765E-2</v>
      </c>
      <c r="C139" s="5">
        <v>0.51138599319875377</v>
      </c>
      <c r="D139" s="5">
        <v>-0.5705252675586393</v>
      </c>
    </row>
    <row r="140" spans="1:4" x14ac:dyDescent="0.3">
      <c r="A140" s="3">
        <v>38168</v>
      </c>
      <c r="B140" s="5">
        <v>5.581644341146369E-2</v>
      </c>
      <c r="C140" s="5">
        <v>0.61716527010042987</v>
      </c>
      <c r="D140" s="5">
        <v>-0.5055323832775025</v>
      </c>
    </row>
    <row r="141" spans="1:4" x14ac:dyDescent="0.3">
      <c r="A141" s="3">
        <v>38260</v>
      </c>
      <c r="B141" s="5">
        <v>0.18323470069766032</v>
      </c>
      <c r="C141" s="5">
        <v>0.76643364259107505</v>
      </c>
      <c r="D141" s="5">
        <v>-0.39996424119575441</v>
      </c>
    </row>
    <row r="142" spans="1:4" x14ac:dyDescent="0.3">
      <c r="A142" s="3">
        <v>38352</v>
      </c>
      <c r="B142" s="5">
        <v>0.33204861547585529</v>
      </c>
      <c r="C142" s="5">
        <v>0.91283723402645045</v>
      </c>
      <c r="D142" s="5">
        <v>-0.24874000307473992</v>
      </c>
    </row>
    <row r="143" spans="1:4" x14ac:dyDescent="0.3">
      <c r="A143" s="3">
        <v>38442</v>
      </c>
      <c r="B143" s="5">
        <v>0.58278393804132644</v>
      </c>
      <c r="C143" s="5">
        <v>1.1970460052315062</v>
      </c>
      <c r="D143" s="5">
        <v>-3.1478129148853194E-2</v>
      </c>
    </row>
    <row r="144" spans="1:4" x14ac:dyDescent="0.3">
      <c r="A144" s="3">
        <v>38533</v>
      </c>
      <c r="B144" s="5">
        <v>0.82772641624826893</v>
      </c>
      <c r="C144" s="5">
        <v>1.4984087316001393</v>
      </c>
      <c r="D144" s="5">
        <v>0.15704410089639848</v>
      </c>
    </row>
    <row r="145" spans="1:4" x14ac:dyDescent="0.3">
      <c r="A145" s="3">
        <v>38625</v>
      </c>
      <c r="B145" s="5">
        <v>1.173262007171155</v>
      </c>
      <c r="C145" s="5">
        <v>1.9202266125433198</v>
      </c>
      <c r="D145" s="5">
        <v>0.42629740179899017</v>
      </c>
    </row>
    <row r="146" spans="1:4" x14ac:dyDescent="0.3">
      <c r="A146" s="3">
        <v>38717</v>
      </c>
      <c r="B146" s="5">
        <v>1.4965914284889403</v>
      </c>
      <c r="C146" s="5">
        <v>2.2533129595309802</v>
      </c>
      <c r="D146" s="5">
        <v>0.73986989744690057</v>
      </c>
    </row>
    <row r="147" spans="1:4" x14ac:dyDescent="0.3">
      <c r="A147" s="3">
        <v>38807</v>
      </c>
      <c r="B147" s="5">
        <v>1.8220706036603589</v>
      </c>
      <c r="C147" s="5">
        <v>2.5481406504427433</v>
      </c>
      <c r="D147" s="5">
        <v>1.0960005568779745</v>
      </c>
    </row>
    <row r="148" spans="1:4" x14ac:dyDescent="0.3">
      <c r="A148" s="3">
        <v>38898</v>
      </c>
      <c r="B148" s="5">
        <v>1.9975248866009152</v>
      </c>
      <c r="C148" s="5">
        <v>2.6360679462617109</v>
      </c>
      <c r="D148" s="5">
        <v>1.3589818269401197</v>
      </c>
    </row>
    <row r="149" spans="1:4" x14ac:dyDescent="0.3">
      <c r="A149" s="3">
        <v>38990</v>
      </c>
      <c r="B149" s="5">
        <v>2.1480646292853063</v>
      </c>
      <c r="C149" s="5">
        <v>2.7202524580796568</v>
      </c>
      <c r="D149" s="5">
        <v>1.575876800490956</v>
      </c>
    </row>
    <row r="150" spans="1:4" x14ac:dyDescent="0.3">
      <c r="A150" s="3">
        <v>39082</v>
      </c>
      <c r="B150" s="5">
        <v>2.1388114811306105</v>
      </c>
      <c r="C150" s="5">
        <v>2.6581533565087843</v>
      </c>
      <c r="D150" s="5">
        <v>1.6194696057524365</v>
      </c>
    </row>
    <row r="151" spans="1:4" x14ac:dyDescent="0.3">
      <c r="A151" s="3">
        <v>39172</v>
      </c>
      <c r="B151" s="5">
        <v>2.0883339521299966</v>
      </c>
      <c r="C151" s="5">
        <v>2.5558481958479469</v>
      </c>
      <c r="D151" s="5">
        <v>1.6208197084120464</v>
      </c>
    </row>
    <row r="152" spans="1:4" x14ac:dyDescent="0.3">
      <c r="A152" s="3">
        <v>39263</v>
      </c>
      <c r="B152" s="5">
        <v>2.0892790417183096</v>
      </c>
      <c r="C152" s="5">
        <v>2.5008191529519621</v>
      </c>
      <c r="D152" s="5">
        <v>1.6777389304846573</v>
      </c>
    </row>
    <row r="153" spans="1:4" x14ac:dyDescent="0.3">
      <c r="A153" s="3">
        <v>39355</v>
      </c>
      <c r="B153" s="5">
        <v>2.0346602897705726</v>
      </c>
      <c r="C153" s="5">
        <v>2.3301589554603255</v>
      </c>
      <c r="D153" s="5">
        <v>1.7391616240808196</v>
      </c>
    </row>
    <row r="154" spans="1:4" x14ac:dyDescent="0.3">
      <c r="A154" s="3">
        <v>39447</v>
      </c>
      <c r="B154" s="5">
        <v>1.9392547887673577</v>
      </c>
      <c r="C154" s="5">
        <v>2.12923776421921</v>
      </c>
      <c r="D154" s="5">
        <v>1.7492718133155056</v>
      </c>
    </row>
    <row r="155" spans="1:4" x14ac:dyDescent="0.3">
      <c r="A155" s="3">
        <v>39538</v>
      </c>
      <c r="B155" s="5">
        <v>1.8428068775750712</v>
      </c>
      <c r="C155" s="5">
        <v>1.9537988642470894</v>
      </c>
      <c r="D155" s="5">
        <v>1.7318148909030531</v>
      </c>
    </row>
    <row r="156" spans="1:4" x14ac:dyDescent="0.3">
      <c r="A156" s="3">
        <v>39629</v>
      </c>
      <c r="B156" s="5">
        <v>1.6049243966699374</v>
      </c>
      <c r="C156" s="5">
        <v>1.5532599617590619</v>
      </c>
      <c r="D156" s="5">
        <v>1.656588831580813</v>
      </c>
    </row>
    <row r="157" spans="1:4" x14ac:dyDescent="0.3">
      <c r="A157" s="3">
        <v>39721</v>
      </c>
      <c r="B157" s="5">
        <v>1.3088751962314116</v>
      </c>
      <c r="C157" s="5">
        <v>1.0191016458825444</v>
      </c>
      <c r="D157" s="5">
        <v>1.5986487465802788</v>
      </c>
    </row>
    <row r="158" spans="1:4" x14ac:dyDescent="0.3">
      <c r="A158" s="3">
        <v>39813</v>
      </c>
      <c r="B158" s="5">
        <v>1.1155037437282904</v>
      </c>
      <c r="C158" s="5">
        <v>0.62286653046253693</v>
      </c>
      <c r="D158" s="5">
        <v>1.6081409569940441</v>
      </c>
    </row>
    <row r="159" spans="1:4" x14ac:dyDescent="0.3">
      <c r="A159" s="3">
        <v>39903</v>
      </c>
      <c r="B159" s="5">
        <v>1.0251381490416689</v>
      </c>
      <c r="C159" s="5">
        <v>0.48746820912853972</v>
      </c>
      <c r="D159" s="5">
        <v>1.5628080889547982</v>
      </c>
    </row>
    <row r="160" spans="1:4" x14ac:dyDescent="0.3">
      <c r="A160" s="3">
        <v>39994</v>
      </c>
      <c r="B160" s="5">
        <v>0.95115932632860489</v>
      </c>
      <c r="C160" s="5">
        <v>0.42394430083916873</v>
      </c>
      <c r="D160" s="5">
        <v>1.478374351818041</v>
      </c>
    </row>
    <row r="161" spans="1:4" x14ac:dyDescent="0.3">
      <c r="A161" s="3">
        <v>40086</v>
      </c>
      <c r="B161" s="5">
        <v>0.88646866439516281</v>
      </c>
      <c r="C161" s="5">
        <v>0.41168609539457252</v>
      </c>
      <c r="D161" s="5">
        <v>1.3612512333957532</v>
      </c>
    </row>
    <row r="162" spans="1:4" x14ac:dyDescent="0.3">
      <c r="A162" s="3">
        <v>40178</v>
      </c>
      <c r="B162" s="5">
        <v>0.7645652356409216</v>
      </c>
      <c r="C162" s="5">
        <v>0.32495113595867664</v>
      </c>
      <c r="D162" s="5">
        <v>1.2041793353231665</v>
      </c>
    </row>
    <row r="163" spans="1:4" x14ac:dyDescent="0.3">
      <c r="A163" s="3">
        <v>40268</v>
      </c>
      <c r="B163" s="5">
        <v>0.65343306520036748</v>
      </c>
      <c r="C163" s="5">
        <v>0.28199052333758234</v>
      </c>
      <c r="D163" s="5">
        <v>1.0248756070631526</v>
      </c>
    </row>
    <row r="164" spans="1:4" x14ac:dyDescent="0.3">
      <c r="A164" s="3">
        <v>40359</v>
      </c>
      <c r="B164" s="5">
        <v>0.56608298919886701</v>
      </c>
      <c r="C164" s="5">
        <v>0.27027463206049313</v>
      </c>
      <c r="D164" s="5">
        <v>0.86189134633724096</v>
      </c>
    </row>
    <row r="165" spans="1:4" x14ac:dyDescent="0.3">
      <c r="A165" s="3">
        <v>40451</v>
      </c>
      <c r="B165" s="5">
        <v>0.48132196476793476</v>
      </c>
      <c r="C165" s="5">
        <v>0.25182297951618243</v>
      </c>
      <c r="D165" s="5">
        <v>0.71082095001968704</v>
      </c>
    </row>
    <row r="166" spans="1:4" x14ac:dyDescent="0.3">
      <c r="A166" s="3">
        <v>40543</v>
      </c>
      <c r="B166" s="5">
        <v>0.36969955759183798</v>
      </c>
      <c r="C166" s="5">
        <v>9.4623647581735429E-2</v>
      </c>
      <c r="D166" s="5">
        <v>0.64477546760194049</v>
      </c>
    </row>
    <row r="167" spans="1:4" x14ac:dyDescent="0.3">
      <c r="A167" s="3">
        <v>40633</v>
      </c>
      <c r="B167" s="5">
        <v>0.36680209552549159</v>
      </c>
      <c r="C167" s="5">
        <v>2.5919472453809076E-2</v>
      </c>
      <c r="D167" s="5">
        <v>0.70768471859717408</v>
      </c>
    </row>
    <row r="168" spans="1:4" x14ac:dyDescent="0.3">
      <c r="A168" s="3">
        <v>40724</v>
      </c>
      <c r="B168" s="5">
        <v>0.25448574499740895</v>
      </c>
      <c r="C168" s="5">
        <v>-0.23886967813020962</v>
      </c>
      <c r="D168" s="5">
        <v>0.74784116812502754</v>
      </c>
    </row>
    <row r="169" spans="1:4" x14ac:dyDescent="0.3">
      <c r="A169" s="3">
        <v>40816</v>
      </c>
      <c r="B169" s="5">
        <v>0.14797474501761199</v>
      </c>
      <c r="C169" s="5">
        <v>-0.45853593571821194</v>
      </c>
      <c r="D169" s="5">
        <v>0.75448542575343591</v>
      </c>
    </row>
    <row r="170" spans="1:4" x14ac:dyDescent="0.3">
      <c r="A170" s="3">
        <v>40908</v>
      </c>
      <c r="B170" s="5">
        <v>5.55115883408549E-2</v>
      </c>
      <c r="C170" s="5">
        <v>-0.59059545972854222</v>
      </c>
      <c r="D170" s="5">
        <v>0.70161863641025202</v>
      </c>
    </row>
    <row r="171" spans="1:4" x14ac:dyDescent="0.3">
      <c r="A171" s="3">
        <v>40999</v>
      </c>
      <c r="B171" s="5">
        <v>-0.10361608291305591</v>
      </c>
      <c r="C171" s="5">
        <v>-0.78413975783604983</v>
      </c>
      <c r="D171" s="5">
        <v>0.57690759200993802</v>
      </c>
    </row>
    <row r="172" spans="1:4" x14ac:dyDescent="0.3">
      <c r="A172" s="3">
        <v>41090</v>
      </c>
      <c r="B172" s="5">
        <v>-0.15725417604577149</v>
      </c>
      <c r="C172" s="5">
        <v>-0.79370631516078716</v>
      </c>
      <c r="D172" s="5">
        <v>0.47919796306924417</v>
      </c>
    </row>
    <row r="173" spans="1:4" x14ac:dyDescent="0.3">
      <c r="A173" s="3">
        <v>41182</v>
      </c>
      <c r="B173" s="5">
        <v>-0.16335878982470259</v>
      </c>
      <c r="C173" s="5">
        <v>-0.75951441234340611</v>
      </c>
      <c r="D173" s="5">
        <v>0.43279683269400093</v>
      </c>
    </row>
    <row r="174" spans="1:4" x14ac:dyDescent="0.3">
      <c r="A174" s="3">
        <v>41274</v>
      </c>
      <c r="B174" s="5">
        <v>-0.18868516732521035</v>
      </c>
      <c r="C174" s="5">
        <v>-0.72987711911562714</v>
      </c>
      <c r="D174" s="5">
        <v>0.35250678446520645</v>
      </c>
    </row>
    <row r="175" spans="1:4" x14ac:dyDescent="0.3">
      <c r="A175" s="3">
        <v>41364</v>
      </c>
      <c r="B175" s="5">
        <v>-0.26389753164618746</v>
      </c>
      <c r="C175" s="5">
        <v>-0.74377579033333352</v>
      </c>
      <c r="D175" s="5">
        <v>0.21598072704095866</v>
      </c>
    </row>
    <row r="176" spans="1:4" x14ac:dyDescent="0.3">
      <c r="A176" s="3">
        <v>41455</v>
      </c>
      <c r="B176" s="5">
        <v>-0.36428485139843775</v>
      </c>
      <c r="C176" s="5">
        <v>-0.77329073904988066</v>
      </c>
      <c r="D176" s="5">
        <v>4.4721036253005185E-2</v>
      </c>
    </row>
    <row r="177" spans="1:4" x14ac:dyDescent="0.3">
      <c r="A177" s="3">
        <v>41547</v>
      </c>
      <c r="B177" s="5">
        <v>-0.45207979792821273</v>
      </c>
      <c r="C177" s="5">
        <v>-0.75515298624674232</v>
      </c>
      <c r="D177" s="5">
        <v>-0.1490066096096832</v>
      </c>
    </row>
    <row r="178" spans="1:4" x14ac:dyDescent="0.3">
      <c r="A178" s="3">
        <v>41639</v>
      </c>
      <c r="B178" s="5">
        <v>-0.52382961689692231</v>
      </c>
      <c r="C178" s="5">
        <v>-0.77704731426341778</v>
      </c>
      <c r="D178" s="5">
        <v>-0.27061191953042685</v>
      </c>
    </row>
    <row r="179" spans="1:4" x14ac:dyDescent="0.3">
      <c r="A179" s="3">
        <v>41729</v>
      </c>
      <c r="B179" s="5">
        <v>-0.53259070440873746</v>
      </c>
      <c r="C179" s="5">
        <v>-0.74673837689262634</v>
      </c>
      <c r="D179" s="5">
        <v>-0.31844303192484857</v>
      </c>
    </row>
    <row r="180" spans="1:4" x14ac:dyDescent="0.3">
      <c r="A180" s="3">
        <v>41820</v>
      </c>
      <c r="B180" s="5">
        <v>-0.46458787989768613</v>
      </c>
      <c r="C180" s="5">
        <v>-0.67936094960219573</v>
      </c>
      <c r="D180" s="5">
        <v>-0.24981481019317656</v>
      </c>
    </row>
    <row r="181" spans="1:4" x14ac:dyDescent="0.3">
      <c r="A181" s="3">
        <v>41912</v>
      </c>
      <c r="B181" s="5">
        <v>-0.48872227389175127</v>
      </c>
      <c r="C181" s="5">
        <v>-0.71565954600898829</v>
      </c>
      <c r="D181" s="5">
        <v>-0.2617850017745143</v>
      </c>
    </row>
    <row r="182" spans="1:4" x14ac:dyDescent="0.3">
      <c r="A182" s="3">
        <v>42004</v>
      </c>
      <c r="B182" s="5">
        <v>-0.38954887356723106</v>
      </c>
      <c r="C182" s="5">
        <v>-0.54277414333371954</v>
      </c>
      <c r="D182" s="5">
        <v>-0.23632360380074255</v>
      </c>
    </row>
    <row r="183" spans="1:4" x14ac:dyDescent="0.3">
      <c r="A183" s="3">
        <v>42094</v>
      </c>
      <c r="B183" s="5">
        <v>-0.33961049741218069</v>
      </c>
      <c r="C183" s="5">
        <v>-0.44514367501910784</v>
      </c>
      <c r="D183" s="5">
        <v>-0.23407731980525354</v>
      </c>
    </row>
    <row r="184" spans="1:4" x14ac:dyDescent="0.3">
      <c r="A184" s="3">
        <v>42185</v>
      </c>
      <c r="B184" s="5">
        <v>-0.33431560904341756</v>
      </c>
      <c r="C184" s="5">
        <v>-0.44338103137406426</v>
      </c>
      <c r="D184" s="5">
        <v>-0.22525018671277086</v>
      </c>
    </row>
    <row r="185" spans="1:4" x14ac:dyDescent="0.3">
      <c r="A185" s="3">
        <v>42277</v>
      </c>
      <c r="B185" s="5">
        <v>-0.29419074953851049</v>
      </c>
      <c r="C185" s="5">
        <v>-0.3681399952575799</v>
      </c>
      <c r="D185" s="5">
        <v>-0.22024150381944105</v>
      </c>
    </row>
    <row r="186" spans="1:4" x14ac:dyDescent="0.3">
      <c r="A186" s="3">
        <v>42369</v>
      </c>
      <c r="B186" s="5">
        <v>-0.28436182523120629</v>
      </c>
      <c r="C186" s="5">
        <v>-0.36261803593754771</v>
      </c>
      <c r="D186" s="5">
        <v>-0.20610561452486487</v>
      </c>
    </row>
    <row r="187" spans="1:4" x14ac:dyDescent="0.3">
      <c r="A187" s="3">
        <v>42460</v>
      </c>
      <c r="B187" s="5">
        <v>-0.25417623555017071</v>
      </c>
      <c r="C187" s="5">
        <v>-0.35795270292189257</v>
      </c>
      <c r="D187" s="5">
        <v>-0.15039976817844883</v>
      </c>
    </row>
    <row r="188" spans="1:4" x14ac:dyDescent="0.3">
      <c r="A188" s="3">
        <v>42551</v>
      </c>
      <c r="B188" s="5">
        <v>-0.17938463282271058</v>
      </c>
      <c r="C188" s="5">
        <v>-0.25760991541827044</v>
      </c>
      <c r="D188" s="5">
        <v>-0.10115935022715072</v>
      </c>
    </row>
    <row r="189" spans="1:4" x14ac:dyDescent="0.3">
      <c r="A189" s="3">
        <v>42643</v>
      </c>
      <c r="B189" s="5">
        <v>-0.24118419248271106</v>
      </c>
      <c r="C189" s="5">
        <v>-0.30195594060014874</v>
      </c>
      <c r="D189" s="5">
        <v>-0.18041244436527337</v>
      </c>
    </row>
    <row r="190" spans="1:4" x14ac:dyDescent="0.3">
      <c r="A190" s="3">
        <v>42735</v>
      </c>
      <c r="B190" s="5">
        <v>-0.28910960421563581</v>
      </c>
      <c r="C190" s="5">
        <v>-0.31740232712928262</v>
      </c>
      <c r="D190" s="5">
        <v>-0.26081688130198905</v>
      </c>
    </row>
    <row r="191" spans="1:4" x14ac:dyDescent="0.3">
      <c r="A191" s="3">
        <v>42825</v>
      </c>
      <c r="B191" s="5">
        <v>-0.28729603552909833</v>
      </c>
      <c r="C191" s="5">
        <v>-0.28613684796592709</v>
      </c>
      <c r="D191" s="5">
        <v>-0.28845522309226956</v>
      </c>
    </row>
    <row r="192" spans="1:4" x14ac:dyDescent="0.3">
      <c r="A192" s="3">
        <v>42916</v>
      </c>
      <c r="B192" s="5">
        <v>-0.23937021706778056</v>
      </c>
      <c r="C192" s="5">
        <v>-0.20750056097519876</v>
      </c>
      <c r="D192" s="5">
        <v>-0.27123987316036235</v>
      </c>
    </row>
    <row r="193" spans="1:4" x14ac:dyDescent="0.3">
      <c r="A193" s="3">
        <v>43008</v>
      </c>
      <c r="B193" s="5">
        <v>-0.2228845276472497</v>
      </c>
      <c r="C193" s="5">
        <v>-0.1914857326031898</v>
      </c>
      <c r="D193" s="5">
        <v>-0.2542833226913096</v>
      </c>
    </row>
    <row r="194" spans="1:4" x14ac:dyDescent="0.3">
      <c r="A194" s="3">
        <v>43100</v>
      </c>
      <c r="B194" s="5">
        <v>-0.14779474769936435</v>
      </c>
      <c r="C194" s="5">
        <v>-7.5634361791936972E-2</v>
      </c>
      <c r="D194" s="5">
        <v>-0.21995513360679173</v>
      </c>
    </row>
    <row r="195" spans="1:4" x14ac:dyDescent="0.3">
      <c r="A195" s="3">
        <v>43190</v>
      </c>
      <c r="B195" s="5">
        <v>-0.16718739686586195</v>
      </c>
      <c r="C195" s="5">
        <v>-0.11945299184888004</v>
      </c>
      <c r="D195" s="5">
        <v>-0.21492180188284388</v>
      </c>
    </row>
    <row r="196" spans="1:4" x14ac:dyDescent="0.3">
      <c r="A196" s="3">
        <v>43281</v>
      </c>
      <c r="B196" s="5">
        <v>-0.19901262599100367</v>
      </c>
      <c r="C196" s="5">
        <v>-0.19744166159995763</v>
      </c>
      <c r="D196" s="5">
        <v>-0.2005835903820497</v>
      </c>
    </row>
    <row r="197" spans="1:4" x14ac:dyDescent="0.3">
      <c r="A197" s="3">
        <v>43373</v>
      </c>
      <c r="B197" s="5">
        <v>-0.14948015544523516</v>
      </c>
      <c r="C197" s="5">
        <v>-0.18791602173623839</v>
      </c>
      <c r="D197" s="5">
        <v>-0.11104428915423194</v>
      </c>
    </row>
    <row r="198" spans="1:4" x14ac:dyDescent="0.3">
      <c r="A198" s="3">
        <v>43465</v>
      </c>
      <c r="B198" s="5">
        <v>-4.1295408165243297E-2</v>
      </c>
      <c r="C198" s="5">
        <v>-0.13143475957628514</v>
      </c>
      <c r="D198" s="5">
        <v>4.8843943245798542E-2</v>
      </c>
    </row>
    <row r="199" spans="1:4" x14ac:dyDescent="0.3">
      <c r="A199" s="3">
        <v>43555</v>
      </c>
      <c r="B199" s="5">
        <v>3.0689406314161574E-2</v>
      </c>
      <c r="C199" s="5">
        <v>-0.11837580047565482</v>
      </c>
      <c r="D199" s="5">
        <v>0.17975461310397797</v>
      </c>
    </row>
    <row r="200" spans="1:4" x14ac:dyDescent="0.3">
      <c r="A200" s="3">
        <v>43646</v>
      </c>
      <c r="B200" s="5">
        <v>4.1614889283485598E-2</v>
      </c>
      <c r="C200" s="5">
        <v>-0.14073846673923895</v>
      </c>
      <c r="D200" s="5">
        <v>0.22396824530621015</v>
      </c>
    </row>
    <row r="201" spans="1:4" x14ac:dyDescent="0.3">
      <c r="A201" s="3">
        <v>43738</v>
      </c>
      <c r="B201" s="5">
        <v>5.0295492513345905E-2</v>
      </c>
      <c r="C201" s="5">
        <v>-9.6299574758637929E-2</v>
      </c>
      <c r="D201" s="5">
        <v>0.19689055978532974</v>
      </c>
    </row>
    <row r="202" spans="1:4" x14ac:dyDescent="0.3">
      <c r="A202" s="3">
        <v>43830</v>
      </c>
      <c r="B202" s="5">
        <v>-5.0027157033734629E-2</v>
      </c>
      <c r="C202" s="5">
        <v>-0.27822613551931979</v>
      </c>
      <c r="D202" s="5">
        <v>0.17817182145185054</v>
      </c>
    </row>
    <row r="203" spans="1:4" x14ac:dyDescent="0.3">
      <c r="A203" s="3">
        <v>43921</v>
      </c>
      <c r="B203" s="5">
        <v>-7.7601694701267349E-2</v>
      </c>
      <c r="C203" s="5">
        <v>-0.28263645232163298</v>
      </c>
      <c r="D203" s="5">
        <v>0.12743306291909828</v>
      </c>
    </row>
    <row r="204" spans="1:4" x14ac:dyDescent="0.3">
      <c r="A204" s="3">
        <v>44012</v>
      </c>
      <c r="B204" s="5">
        <v>6.3312931980596523E-2</v>
      </c>
      <c r="C204" s="5">
        <v>-3.6031875168317372E-2</v>
      </c>
      <c r="D204" s="5">
        <v>0.16265773912951043</v>
      </c>
    </row>
    <row r="205" spans="1:4" x14ac:dyDescent="0.3">
      <c r="A205" s="11"/>
      <c r="B205" s="11"/>
      <c r="C205" s="11"/>
      <c r="D205" s="11"/>
    </row>
    <row r="206" spans="1:4" x14ac:dyDescent="0.3">
      <c r="A206" s="11"/>
      <c r="B206" s="11"/>
      <c r="C206" s="11"/>
      <c r="D206" s="11"/>
    </row>
    <row r="207" spans="1:4" x14ac:dyDescent="0.3">
      <c r="A207" s="11"/>
      <c r="B207" s="11"/>
      <c r="C207" s="11"/>
      <c r="D207" s="11"/>
    </row>
    <row r="208" spans="1:4" x14ac:dyDescent="0.3">
      <c r="A208" s="11"/>
      <c r="B208" s="11"/>
      <c r="C208" s="11"/>
      <c r="D208" s="11"/>
    </row>
    <row r="209" spans="1:4" x14ac:dyDescent="0.3">
      <c r="A209" s="11"/>
      <c r="B209" s="11"/>
      <c r="C209" s="11"/>
      <c r="D209" s="11"/>
    </row>
    <row r="210" spans="1:4" x14ac:dyDescent="0.3">
      <c r="A210" s="11"/>
      <c r="B210" s="11"/>
      <c r="C210" s="11"/>
      <c r="D210" s="11"/>
    </row>
    <row r="211" spans="1:4" x14ac:dyDescent="0.3">
      <c r="A211" s="11"/>
      <c r="B211" s="11"/>
      <c r="C211" s="11"/>
      <c r="D211" s="11"/>
    </row>
    <row r="212" spans="1:4" x14ac:dyDescent="0.3">
      <c r="A212" s="11"/>
      <c r="B212" s="11"/>
      <c r="C212" s="11"/>
      <c r="D212" s="11"/>
    </row>
    <row r="213" spans="1:4" x14ac:dyDescent="0.3">
      <c r="A213" s="11"/>
      <c r="B213" s="11"/>
      <c r="C213" s="11"/>
      <c r="D213" s="11"/>
    </row>
    <row r="214" spans="1:4" x14ac:dyDescent="0.3">
      <c r="A214" s="11"/>
      <c r="B214" s="11"/>
      <c r="C214" s="11"/>
      <c r="D214" s="11"/>
    </row>
    <row r="215" spans="1:4" x14ac:dyDescent="0.3">
      <c r="A215" s="11"/>
      <c r="B215" s="11"/>
      <c r="C215" s="11"/>
      <c r="D215" s="11"/>
    </row>
    <row r="216" spans="1:4" x14ac:dyDescent="0.3">
      <c r="A216" s="11"/>
      <c r="B216" s="11"/>
      <c r="C216" s="11"/>
      <c r="D216" s="11"/>
    </row>
    <row r="217" spans="1:4" x14ac:dyDescent="0.3">
      <c r="A217" s="11"/>
      <c r="B217" s="11"/>
      <c r="C217" s="11"/>
      <c r="D217" s="11"/>
    </row>
    <row r="218" spans="1:4" x14ac:dyDescent="0.3">
      <c r="A218" s="11"/>
      <c r="B218" s="11"/>
      <c r="C218" s="11"/>
      <c r="D218" s="11"/>
    </row>
    <row r="219" spans="1:4" x14ac:dyDescent="0.3">
      <c r="A219" s="11"/>
      <c r="B219" s="11"/>
      <c r="C219" s="11"/>
      <c r="D219" s="11"/>
    </row>
    <row r="220" spans="1:4" x14ac:dyDescent="0.3">
      <c r="A220" s="11"/>
      <c r="B220" s="11"/>
      <c r="C220" s="11"/>
      <c r="D220" s="11"/>
    </row>
    <row r="221" spans="1:4" x14ac:dyDescent="0.3">
      <c r="A221" s="11"/>
      <c r="B221" s="11"/>
      <c r="C221" s="11"/>
      <c r="D221" s="11"/>
    </row>
    <row r="222" spans="1:4" x14ac:dyDescent="0.3">
      <c r="A222" s="11"/>
      <c r="B222" s="11"/>
      <c r="C222" s="11"/>
      <c r="D222" s="11"/>
    </row>
    <row r="223" spans="1:4" x14ac:dyDescent="0.3">
      <c r="A223" s="11"/>
      <c r="B223" s="11"/>
      <c r="C223" s="11"/>
      <c r="D223" s="11"/>
    </row>
    <row r="224" spans="1:4" x14ac:dyDescent="0.3">
      <c r="A224" s="11"/>
      <c r="B224" s="11"/>
      <c r="C224" s="11"/>
      <c r="D224" s="11"/>
    </row>
    <row r="225" spans="1:4" x14ac:dyDescent="0.3">
      <c r="A225" s="11"/>
      <c r="B225" s="11"/>
      <c r="C225" s="11"/>
      <c r="D225" s="11"/>
    </row>
    <row r="226" spans="1:4" x14ac:dyDescent="0.3">
      <c r="A226" s="11"/>
      <c r="B226" s="11"/>
      <c r="C226" s="11"/>
      <c r="D226" s="11"/>
    </row>
    <row r="227" spans="1:4" x14ac:dyDescent="0.3">
      <c r="A227" s="11"/>
      <c r="B227" s="11"/>
      <c r="C227" s="11"/>
      <c r="D227" s="11"/>
    </row>
    <row r="228" spans="1:4" x14ac:dyDescent="0.3">
      <c r="A228" s="11"/>
      <c r="B228" s="11"/>
      <c r="C228" s="11"/>
      <c r="D228" s="11"/>
    </row>
    <row r="229" spans="1:4" x14ac:dyDescent="0.3">
      <c r="A229" s="11"/>
      <c r="B229" s="11"/>
      <c r="C229" s="11"/>
      <c r="D229" s="11"/>
    </row>
    <row r="230" spans="1:4" x14ac:dyDescent="0.3">
      <c r="A230" s="11"/>
      <c r="B230" s="11"/>
      <c r="C230" s="11"/>
      <c r="D230" s="11"/>
    </row>
    <row r="231" spans="1:4" x14ac:dyDescent="0.3">
      <c r="A231" s="11"/>
      <c r="B231" s="11"/>
      <c r="C231" s="11"/>
      <c r="D231" s="11"/>
    </row>
    <row r="232" spans="1:4" x14ac:dyDescent="0.3">
      <c r="A232" s="11"/>
      <c r="B232" s="11"/>
      <c r="C232" s="11"/>
      <c r="D232" s="11"/>
    </row>
    <row r="233" spans="1:4" x14ac:dyDescent="0.3">
      <c r="A233" s="11"/>
      <c r="B233" s="11"/>
      <c r="C233" s="11"/>
      <c r="D233" s="11"/>
    </row>
    <row r="234" spans="1:4" x14ac:dyDescent="0.3">
      <c r="A234" s="11"/>
      <c r="B234" s="11"/>
      <c r="C234" s="11"/>
      <c r="D234" s="11"/>
    </row>
    <row r="235" spans="1:4" x14ac:dyDescent="0.3">
      <c r="A235" s="11"/>
      <c r="B235" s="11"/>
      <c r="C235" s="11"/>
      <c r="D235" s="11"/>
    </row>
    <row r="236" spans="1:4" x14ac:dyDescent="0.3">
      <c r="A236" s="11"/>
      <c r="B236" s="11"/>
      <c r="C236" s="11"/>
      <c r="D236" s="11"/>
    </row>
    <row r="237" spans="1:4" x14ac:dyDescent="0.3">
      <c r="A237" s="11"/>
      <c r="B237" s="11"/>
      <c r="C237" s="11"/>
      <c r="D237" s="11"/>
    </row>
    <row r="238" spans="1:4" x14ac:dyDescent="0.3">
      <c r="A238" s="11"/>
      <c r="B238" s="11"/>
      <c r="C238" s="11"/>
      <c r="D238" s="11"/>
    </row>
    <row r="239" spans="1:4" x14ac:dyDescent="0.3">
      <c r="A239" s="11"/>
      <c r="B239" s="11"/>
      <c r="C239" s="11"/>
      <c r="D239" s="11"/>
    </row>
    <row r="240" spans="1:4" x14ac:dyDescent="0.3">
      <c r="A240" s="11"/>
      <c r="B240" s="11"/>
      <c r="C240" s="11"/>
      <c r="D240" s="11"/>
    </row>
    <row r="241" spans="1:4" x14ac:dyDescent="0.3">
      <c r="A241" s="11"/>
      <c r="B241" s="11"/>
      <c r="C241" s="11"/>
      <c r="D241" s="11"/>
    </row>
    <row r="242" spans="1:4" x14ac:dyDescent="0.3">
      <c r="A242" s="11"/>
      <c r="B242" s="11"/>
      <c r="C242" s="11"/>
      <c r="D242" s="11"/>
    </row>
    <row r="243" spans="1:4" x14ac:dyDescent="0.3">
      <c r="A243" s="11"/>
      <c r="B243" s="11"/>
      <c r="C243" s="11"/>
      <c r="D243" s="11"/>
    </row>
    <row r="244" spans="1:4" x14ac:dyDescent="0.3">
      <c r="A244" s="11"/>
      <c r="B244" s="11"/>
      <c r="C244" s="11"/>
      <c r="D244" s="11"/>
    </row>
    <row r="245" spans="1:4" x14ac:dyDescent="0.3">
      <c r="A245" s="11"/>
      <c r="B245" s="11"/>
      <c r="C245" s="11"/>
      <c r="D245" s="11"/>
    </row>
    <row r="246" spans="1:4" x14ac:dyDescent="0.3">
      <c r="A246" s="11"/>
      <c r="B246" s="11"/>
      <c r="C246" s="11"/>
      <c r="D246" s="11"/>
    </row>
    <row r="247" spans="1:4" x14ac:dyDescent="0.3">
      <c r="A247" s="11"/>
      <c r="B247" s="11"/>
      <c r="C247" s="11"/>
      <c r="D247" s="11"/>
    </row>
    <row r="248" spans="1:4" x14ac:dyDescent="0.3">
      <c r="A248" s="11"/>
      <c r="B248" s="11"/>
      <c r="C248" s="11"/>
      <c r="D248" s="11"/>
    </row>
    <row r="249" spans="1:4" x14ac:dyDescent="0.3">
      <c r="A249" s="11"/>
      <c r="B249" s="11"/>
      <c r="C249" s="11"/>
      <c r="D249" s="11"/>
    </row>
    <row r="250" spans="1:4" x14ac:dyDescent="0.3">
      <c r="A250" s="11"/>
      <c r="B250" s="11"/>
      <c r="C250" s="11"/>
      <c r="D250" s="11"/>
    </row>
    <row r="251" spans="1:4" x14ac:dyDescent="0.3">
      <c r="A251" s="11"/>
      <c r="B251" s="11"/>
      <c r="C251" s="11"/>
      <c r="D251" s="11"/>
    </row>
    <row r="252" spans="1:4" x14ac:dyDescent="0.3">
      <c r="A252" s="11"/>
      <c r="B252" s="11"/>
      <c r="C252" s="11"/>
      <c r="D252" s="11"/>
    </row>
    <row r="253" spans="1:4" x14ac:dyDescent="0.3">
      <c r="A253" s="11"/>
      <c r="B253" s="11"/>
      <c r="C253" s="11"/>
      <c r="D253" s="11"/>
    </row>
    <row r="254" spans="1:4" x14ac:dyDescent="0.3">
      <c r="A254" s="11"/>
      <c r="B254" s="11"/>
      <c r="C254" s="11"/>
      <c r="D254" s="11"/>
    </row>
    <row r="255" spans="1:4" x14ac:dyDescent="0.3">
      <c r="A255" s="11"/>
      <c r="B255" s="11"/>
      <c r="C255" s="11"/>
      <c r="D255" s="11"/>
    </row>
    <row r="256" spans="1:4" x14ac:dyDescent="0.3">
      <c r="A256" s="11"/>
      <c r="B256" s="11"/>
      <c r="C256" s="11"/>
      <c r="D256" s="11"/>
    </row>
    <row r="257" spans="1:4" x14ac:dyDescent="0.3">
      <c r="A257" s="11"/>
      <c r="B257" s="11"/>
      <c r="C257" s="11"/>
      <c r="D257" s="11"/>
    </row>
    <row r="258" spans="1:4" x14ac:dyDescent="0.3">
      <c r="A258" s="11"/>
      <c r="B258" s="11"/>
      <c r="C258" s="11"/>
      <c r="D258" s="11"/>
    </row>
    <row r="259" spans="1:4" x14ac:dyDescent="0.3">
      <c r="A259" s="11"/>
      <c r="B259" s="11"/>
      <c r="C259" s="11"/>
      <c r="D259" s="11"/>
    </row>
    <row r="260" spans="1:4" x14ac:dyDescent="0.3">
      <c r="A260" s="11"/>
      <c r="B260" s="11"/>
      <c r="C260" s="11"/>
      <c r="D260" s="11"/>
    </row>
  </sheetData>
  <mergeCells count="3">
    <mergeCell ref="B2:J2"/>
    <mergeCell ref="B3:J3"/>
    <mergeCell ref="A1:J1"/>
  </mergeCells>
  <hyperlinks>
    <hyperlink ref="J4" location="Indhold!A1" display="Tilbage til Indhold"/>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theme="9"/>
  </sheetPr>
  <dimension ref="A1:P204"/>
  <sheetViews>
    <sheetView workbookViewId="0">
      <selection sqref="A1:G1"/>
    </sheetView>
  </sheetViews>
  <sheetFormatPr defaultColWidth="9.109375" defaultRowHeight="13.8" x14ac:dyDescent="0.3"/>
  <cols>
    <col min="1" max="1" width="10.77734375" style="9" bestFit="1" customWidth="1"/>
    <col min="2" max="2" width="17" style="9" bestFit="1" customWidth="1"/>
    <col min="3" max="3" width="12.33203125" style="9" bestFit="1" customWidth="1"/>
    <col min="4" max="4" width="13.44140625" style="9" bestFit="1" customWidth="1"/>
    <col min="5" max="6" width="12.6640625" style="9" customWidth="1"/>
    <col min="7" max="7" width="15" style="9" bestFit="1" customWidth="1"/>
    <col min="8" max="8" width="12.6640625" style="9" customWidth="1"/>
    <col min="9" max="9" width="2.88671875" style="9" customWidth="1"/>
    <col min="10" max="10" width="8.33203125" style="9" customWidth="1"/>
    <col min="11" max="11" width="16.5546875" style="9" customWidth="1"/>
    <col min="12" max="12" width="14.44140625" style="9" customWidth="1"/>
    <col min="13" max="13" width="20" style="9" customWidth="1"/>
    <col min="14" max="14" width="17.5546875" style="9" customWidth="1"/>
    <col min="15" max="16384" width="9.109375" style="9"/>
  </cols>
  <sheetData>
    <row r="1" spans="1:16" ht="26.25" customHeight="1" thickBot="1" x14ac:dyDescent="0.35">
      <c r="A1" s="106" t="s">
        <v>117</v>
      </c>
      <c r="B1" s="107"/>
      <c r="C1" s="107"/>
      <c r="D1" s="107"/>
      <c r="E1" s="107"/>
      <c r="F1" s="107"/>
      <c r="G1" s="107"/>
      <c r="H1" s="20"/>
      <c r="I1" s="20"/>
      <c r="J1" s="20"/>
      <c r="K1" s="20"/>
      <c r="L1" s="20"/>
      <c r="M1" s="20"/>
      <c r="N1" s="20"/>
      <c r="O1" s="20"/>
      <c r="P1" s="20"/>
    </row>
    <row r="2" spans="1:16" ht="17.399999999999999" customHeight="1" x14ac:dyDescent="0.3">
      <c r="A2" s="12" t="s">
        <v>24</v>
      </c>
      <c r="B2" s="108" t="s">
        <v>116</v>
      </c>
      <c r="C2" s="108"/>
      <c r="D2" s="108"/>
      <c r="E2" s="108"/>
      <c r="F2" s="108"/>
      <c r="G2" s="108"/>
      <c r="H2" s="12"/>
      <c r="I2" s="12"/>
      <c r="J2" s="12"/>
    </row>
    <row r="3" spans="1:16" ht="15" customHeight="1" x14ac:dyDescent="0.3">
      <c r="A3" s="13" t="s">
        <v>25</v>
      </c>
      <c r="B3" s="117" t="s">
        <v>67</v>
      </c>
      <c r="C3" s="117"/>
      <c r="D3" s="117"/>
      <c r="E3" s="117"/>
      <c r="F3" s="117"/>
      <c r="G3" s="117"/>
      <c r="H3" s="13"/>
      <c r="I3" s="13"/>
      <c r="J3" s="13"/>
    </row>
    <row r="4" spans="1:16" x14ac:dyDescent="0.3">
      <c r="G4" s="14" t="s">
        <v>35</v>
      </c>
      <c r="K4" s="17"/>
      <c r="L4" s="17"/>
      <c r="M4" s="17"/>
      <c r="N4" s="2"/>
    </row>
    <row r="6" spans="1:16" x14ac:dyDescent="0.3">
      <c r="A6" s="2" t="s">
        <v>33</v>
      </c>
      <c r="B6" s="2" t="s">
        <v>138</v>
      </c>
      <c r="C6" s="2" t="s">
        <v>139</v>
      </c>
      <c r="D6" s="2" t="s">
        <v>140</v>
      </c>
    </row>
    <row r="7" spans="1:16" x14ac:dyDescent="0.3">
      <c r="A7" s="3">
        <v>26023</v>
      </c>
      <c r="B7" s="45">
        <v>2.1320339585715727E-2</v>
      </c>
      <c r="C7" s="45">
        <v>0.12022376569944022</v>
      </c>
      <c r="D7" s="45">
        <v>-7.7583086528008771E-2</v>
      </c>
    </row>
    <row r="8" spans="1:16" x14ac:dyDescent="0.3">
      <c r="A8" s="3">
        <v>26114</v>
      </c>
      <c r="B8" s="45">
        <v>2.7684684014297301E-2</v>
      </c>
      <c r="C8" s="45">
        <v>8.3847823011418549E-2</v>
      </c>
      <c r="D8" s="45">
        <v>-2.8478454982823944E-2</v>
      </c>
    </row>
    <row r="9" spans="1:16" x14ac:dyDescent="0.3">
      <c r="A9" s="3">
        <v>26206</v>
      </c>
      <c r="B9" s="45">
        <v>3.5579344265312278E-2</v>
      </c>
      <c r="C9" s="45">
        <v>4.7240996297013629E-2</v>
      </c>
      <c r="D9" s="45">
        <v>2.3917692233610923E-2</v>
      </c>
    </row>
    <row r="10" spans="1:16" x14ac:dyDescent="0.3">
      <c r="A10" s="3">
        <v>26298</v>
      </c>
      <c r="B10" s="45">
        <v>4.5730195724590111E-2</v>
      </c>
      <c r="C10" s="45">
        <v>1.1937394009430499E-2</v>
      </c>
      <c r="D10" s="45">
        <v>7.9522997439749721E-2</v>
      </c>
    </row>
    <row r="11" spans="1:16" x14ac:dyDescent="0.3">
      <c r="A11" s="3">
        <v>26389</v>
      </c>
      <c r="B11" s="45">
        <v>5.8849484999120114E-2</v>
      </c>
      <c r="C11" s="45">
        <v>-2.0509145776550275E-2</v>
      </c>
      <c r="D11" s="45">
        <v>0.1382081157747905</v>
      </c>
    </row>
    <row r="12" spans="1:16" x14ac:dyDescent="0.3">
      <c r="A12" s="3">
        <v>26480</v>
      </c>
      <c r="B12" s="45">
        <v>7.5602846775412444E-2</v>
      </c>
      <c r="C12" s="45">
        <v>-4.8581854206393223E-2</v>
      </c>
      <c r="D12" s="45">
        <v>0.1997875477572181</v>
      </c>
    </row>
    <row r="13" spans="1:16" x14ac:dyDescent="0.3">
      <c r="A13" s="3">
        <v>26572</v>
      </c>
      <c r="B13" s="45">
        <v>9.6575630852605399E-2</v>
      </c>
      <c r="C13" s="45">
        <v>-7.0859108618251523E-2</v>
      </c>
      <c r="D13" s="45">
        <v>0.26401037032346231</v>
      </c>
    </row>
    <row r="14" spans="1:16" x14ac:dyDescent="0.3">
      <c r="A14" s="3">
        <v>26664</v>
      </c>
      <c r="B14" s="45">
        <v>0.12223970887342175</v>
      </c>
      <c r="C14" s="45">
        <v>-8.6071811538646334E-2</v>
      </c>
      <c r="D14" s="45">
        <v>0.33055122928548986</v>
      </c>
    </row>
    <row r="15" spans="1:16" x14ac:dyDescent="0.3">
      <c r="A15" s="3">
        <v>26754</v>
      </c>
      <c r="B15" s="45">
        <v>0.15292197317555231</v>
      </c>
      <c r="C15" s="45">
        <v>-9.3158046494746238E-2</v>
      </c>
      <c r="D15" s="45">
        <v>0.39900199284585086</v>
      </c>
    </row>
    <row r="16" spans="1:16" x14ac:dyDescent="0.3">
      <c r="A16" s="3">
        <v>26845</v>
      </c>
      <c r="B16" s="45">
        <v>0.18877574373865874</v>
      </c>
      <c r="C16" s="45">
        <v>-9.1313003494004757E-2</v>
      </c>
      <c r="D16" s="45">
        <v>0.46886449097132227</v>
      </c>
    </row>
    <row r="17" spans="1:4" x14ac:dyDescent="0.3">
      <c r="A17" s="3">
        <v>26937</v>
      </c>
      <c r="B17" s="45">
        <v>0.22975626179745823</v>
      </c>
      <c r="C17" s="45">
        <v>-8.0032253608289486E-2</v>
      </c>
      <c r="D17" s="45">
        <v>0.53954477720320593</v>
      </c>
    </row>
    <row r="18" spans="1:4" x14ac:dyDescent="0.3">
      <c r="A18" s="3">
        <v>27029</v>
      </c>
      <c r="B18" s="45">
        <v>0.27560137003256757</v>
      </c>
      <c r="C18" s="45">
        <v>-5.9146606322285099E-2</v>
      </c>
      <c r="D18" s="45">
        <v>0.61034934638742022</v>
      </c>
    </row>
    <row r="19" spans="1:4" x14ac:dyDescent="0.3">
      <c r="A19" s="3">
        <v>27119</v>
      </c>
      <c r="B19" s="45">
        <v>0.32581836040353901</v>
      </c>
      <c r="C19" s="45">
        <v>-2.8847001984944162E-2</v>
      </c>
      <c r="D19" s="45">
        <v>0.68048372279202218</v>
      </c>
    </row>
    <row r="20" spans="1:4" x14ac:dyDescent="0.3">
      <c r="A20" s="3">
        <v>27210</v>
      </c>
      <c r="B20" s="45">
        <v>0.37967781408162876</v>
      </c>
      <c r="C20" s="45">
        <v>1.0301830574370239E-2</v>
      </c>
      <c r="D20" s="45">
        <v>0.74905379758888724</v>
      </c>
    </row>
    <row r="21" spans="1:4" x14ac:dyDescent="0.3">
      <c r="A21" s="3">
        <v>27302</v>
      </c>
      <c r="B21" s="45">
        <v>0.43621506733063636</v>
      </c>
      <c r="C21" s="45">
        <v>5.7359891959584602E-2</v>
      </c>
      <c r="D21" s="45">
        <v>0.81507024270168815</v>
      </c>
    </row>
    <row r="22" spans="1:4" x14ac:dyDescent="0.3">
      <c r="A22" s="3">
        <v>27394</v>
      </c>
      <c r="B22" s="45">
        <v>0.49423971756751534</v>
      </c>
      <c r="C22" s="45">
        <v>0.11102317500668098</v>
      </c>
      <c r="D22" s="45">
        <v>0.87745626012834965</v>
      </c>
    </row>
    <row r="23" spans="1:4" x14ac:dyDescent="0.3">
      <c r="A23" s="3">
        <v>27484</v>
      </c>
      <c r="B23" s="45">
        <v>0.55235334131771252</v>
      </c>
      <c r="C23" s="45">
        <v>0.16964783945544928</v>
      </c>
      <c r="D23" s="45">
        <v>0.93505884317997578</v>
      </c>
    </row>
    <row r="24" spans="1:4" x14ac:dyDescent="0.3">
      <c r="A24" s="3">
        <v>27575</v>
      </c>
      <c r="B24" s="45">
        <v>0.60897533741511134</v>
      </c>
      <c r="C24" s="45">
        <v>0.23128704446148193</v>
      </c>
      <c r="D24" s="45">
        <v>0.98666363036874083</v>
      </c>
    </row>
    <row r="25" spans="1:4" x14ac:dyDescent="0.3">
      <c r="A25" s="3">
        <v>27667</v>
      </c>
      <c r="B25" s="45">
        <v>0.66237654237427357</v>
      </c>
      <c r="C25" s="45">
        <v>0.29373975855149614</v>
      </c>
      <c r="D25" s="45">
        <v>1.0310133261970511</v>
      </c>
    </row>
    <row r="26" spans="1:4" x14ac:dyDescent="0.3">
      <c r="A26" s="3">
        <v>27759</v>
      </c>
      <c r="B26" s="45">
        <v>0.71071999868213187</v>
      </c>
      <c r="C26" s="45">
        <v>0.35461044873977471</v>
      </c>
      <c r="D26" s="45">
        <v>1.066829548624489</v>
      </c>
    </row>
    <row r="27" spans="1:4" x14ac:dyDescent="0.3">
      <c r="A27" s="3">
        <v>27850</v>
      </c>
      <c r="B27" s="45">
        <v>0.75210799937186235</v>
      </c>
      <c r="C27" s="45">
        <v>0.41137815501602953</v>
      </c>
      <c r="D27" s="45">
        <v>1.0928378437276951</v>
      </c>
    </row>
    <row r="28" spans="1:4" x14ac:dyDescent="0.3">
      <c r="A28" s="3">
        <v>27941</v>
      </c>
      <c r="B28" s="45">
        <v>0.78463429218757885</v>
      </c>
      <c r="C28" s="45">
        <v>0.46147309680105775</v>
      </c>
      <c r="D28" s="45">
        <v>1.1077954875741001</v>
      </c>
    </row>
    <row r="29" spans="1:4" x14ac:dyDescent="0.3">
      <c r="A29" s="3">
        <v>28033</v>
      </c>
      <c r="B29" s="45">
        <v>0.80644011217152478</v>
      </c>
      <c r="C29" s="45">
        <v>0.50235864693349763</v>
      </c>
      <c r="D29" s="45">
        <v>1.1105215774095518</v>
      </c>
    </row>
    <row r="30" spans="1:4" x14ac:dyDescent="0.3">
      <c r="A30" s="3">
        <v>28125</v>
      </c>
      <c r="B30" s="45">
        <v>0.81577253028589003</v>
      </c>
      <c r="C30" s="45">
        <v>0.53161625772394316</v>
      </c>
      <c r="D30" s="45">
        <v>1.0999288028478369</v>
      </c>
    </row>
    <row r="31" spans="1:4" x14ac:dyDescent="0.3">
      <c r="A31" s="3">
        <v>28215</v>
      </c>
      <c r="B31" s="45">
        <v>0.81104346457493592</v>
      </c>
      <c r="C31" s="45">
        <v>0.5470307423516001</v>
      </c>
      <c r="D31" s="45">
        <v>1.0750561867982718</v>
      </c>
    </row>
    <row r="32" spans="1:4" x14ac:dyDescent="0.3">
      <c r="A32" s="3">
        <v>28306</v>
      </c>
      <c r="B32" s="45">
        <v>0.79088760517031909</v>
      </c>
      <c r="C32" s="45">
        <v>0.54667321113459755</v>
      </c>
      <c r="D32" s="45">
        <v>1.0351019992060406</v>
      </c>
    </row>
    <row r="33" spans="1:4" x14ac:dyDescent="0.3">
      <c r="A33" s="3">
        <v>28398</v>
      </c>
      <c r="B33" s="45">
        <v>0.7542174596563167</v>
      </c>
      <c r="C33" s="45">
        <v>0.52897894141305712</v>
      </c>
      <c r="D33" s="45">
        <v>0.97945597789957628</v>
      </c>
    </row>
    <row r="34" spans="1:4" x14ac:dyDescent="0.3">
      <c r="A34" s="3">
        <v>28490</v>
      </c>
      <c r="B34" s="45">
        <v>0.70027373399961379</v>
      </c>
      <c r="C34" s="45">
        <v>0.49281752484983593</v>
      </c>
      <c r="D34" s="45">
        <v>0.90772994314939159</v>
      </c>
    </row>
    <row r="35" spans="1:4" x14ac:dyDescent="0.3">
      <c r="A35" s="3">
        <v>28580</v>
      </c>
      <c r="B35" s="45">
        <v>0.62866932788353447</v>
      </c>
      <c r="C35" s="45">
        <v>0.43755278710009204</v>
      </c>
      <c r="D35" s="45">
        <v>0.81978586866697678</v>
      </c>
    </row>
    <row r="36" spans="1:4" x14ac:dyDescent="0.3">
      <c r="A36" s="3">
        <v>28671</v>
      </c>
      <c r="B36" s="45">
        <v>0.53942534166388101</v>
      </c>
      <c r="C36" s="45">
        <v>0.36309020950269005</v>
      </c>
      <c r="D36" s="45">
        <v>0.71576047382507202</v>
      </c>
    </row>
    <row r="37" spans="1:4" x14ac:dyDescent="0.3">
      <c r="A37" s="3">
        <v>28763</v>
      </c>
      <c r="B37" s="45">
        <v>0.43299766337294632</v>
      </c>
      <c r="C37" s="45">
        <v>0.26990989546215804</v>
      </c>
      <c r="D37" s="45">
        <v>0.59608543128373459</v>
      </c>
    </row>
    <row r="38" spans="1:4" x14ac:dyDescent="0.3">
      <c r="A38" s="3">
        <v>28855</v>
      </c>
      <c r="B38" s="45">
        <v>0.31029292463562774</v>
      </c>
      <c r="C38" s="45">
        <v>0.15908350766531287</v>
      </c>
      <c r="D38" s="45">
        <v>0.46150234160594261</v>
      </c>
    </row>
    <row r="39" spans="1:4" x14ac:dyDescent="0.3">
      <c r="A39" s="3">
        <v>28945</v>
      </c>
      <c r="B39" s="45">
        <v>0.17267287880578591</v>
      </c>
      <c r="C39" s="45">
        <v>3.2274045946585769E-2</v>
      </c>
      <c r="D39" s="45">
        <v>0.31307171166498604</v>
      </c>
    </row>
    <row r="40" spans="1:4" x14ac:dyDescent="0.3">
      <c r="A40" s="3">
        <v>29036</v>
      </c>
      <c r="B40" s="45">
        <v>2.1946556365062486E-2</v>
      </c>
      <c r="C40" s="45">
        <v>-0.10828217291530268</v>
      </c>
      <c r="D40" s="45">
        <v>0.15217528564542765</v>
      </c>
    </row>
    <row r="41" spans="1:4" x14ac:dyDescent="0.3">
      <c r="A41" s="3">
        <v>29128</v>
      </c>
      <c r="B41" s="45">
        <v>-0.1396501163870289</v>
      </c>
      <c r="C41" s="45">
        <v>-0.25981144710004656</v>
      </c>
      <c r="D41" s="45">
        <v>-1.948878567401123E-2</v>
      </c>
    </row>
    <row r="42" spans="1:4" x14ac:dyDescent="0.3">
      <c r="A42" s="3">
        <v>29220</v>
      </c>
      <c r="B42" s="45">
        <v>-0.30948719822075854</v>
      </c>
      <c r="C42" s="45">
        <v>-0.41905610381592528</v>
      </c>
      <c r="D42" s="45">
        <v>-0.19991829262559183</v>
      </c>
    </row>
    <row r="43" spans="1:4" x14ac:dyDescent="0.3">
      <c r="A43" s="3">
        <v>29311</v>
      </c>
      <c r="B43" s="45">
        <v>-0.48458571507873494</v>
      </c>
      <c r="C43" s="45">
        <v>-0.5823444212155604</v>
      </c>
      <c r="D43" s="45">
        <v>-0.38682700894190941</v>
      </c>
    </row>
    <row r="44" spans="1:4" x14ac:dyDescent="0.3">
      <c r="A44" s="3">
        <v>29402</v>
      </c>
      <c r="B44" s="45">
        <v>-0.66167398420252499</v>
      </c>
      <c r="C44" s="45">
        <v>-0.74567555425993814</v>
      </c>
      <c r="D44" s="45">
        <v>-0.57767241414511183</v>
      </c>
    </row>
    <row r="45" spans="1:4" x14ac:dyDescent="0.3">
      <c r="A45" s="3">
        <v>29494</v>
      </c>
      <c r="B45" s="45">
        <v>-0.83725417145121395</v>
      </c>
      <c r="C45" s="45">
        <v>-0.90481746299503363</v>
      </c>
      <c r="D45" s="45">
        <v>-0.76969087990739427</v>
      </c>
    </row>
    <row r="46" spans="1:4" x14ac:dyDescent="0.3">
      <c r="A46" s="3">
        <v>29586</v>
      </c>
      <c r="B46" s="45">
        <v>-1.0076776452199949</v>
      </c>
      <c r="C46" s="45">
        <v>-1.0554153920719989</v>
      </c>
      <c r="D46" s="45">
        <v>-0.95993989836799076</v>
      </c>
    </row>
    <row r="47" spans="1:4" x14ac:dyDescent="0.3">
      <c r="A47" s="3">
        <v>29676</v>
      </c>
      <c r="B47" s="45">
        <v>-1.1692273947743237</v>
      </c>
      <c r="C47" s="45">
        <v>-1.1931080636160265</v>
      </c>
      <c r="D47" s="45">
        <v>-1.1453467259326207</v>
      </c>
    </row>
    <row r="48" spans="1:4" x14ac:dyDescent="0.3">
      <c r="A48" s="3">
        <v>29767</v>
      </c>
      <c r="B48" s="45">
        <v>-1.3182055269392698</v>
      </c>
      <c r="C48" s="45">
        <v>-1.3136484349785595</v>
      </c>
      <c r="D48" s="45">
        <v>-1.3227626188999801</v>
      </c>
    </row>
    <row r="49" spans="1:4" x14ac:dyDescent="0.3">
      <c r="A49" s="3">
        <v>29859</v>
      </c>
      <c r="B49" s="45">
        <v>-1.4510236514344266</v>
      </c>
      <c r="C49" s="45">
        <v>-1.4130256496444429</v>
      </c>
      <c r="D49" s="45">
        <v>-1.4890216532244105</v>
      </c>
    </row>
    <row r="50" spans="1:4" x14ac:dyDescent="0.3">
      <c r="A50" s="3">
        <v>29951</v>
      </c>
      <c r="B50" s="45">
        <v>-1.5642938189134958</v>
      </c>
      <c r="C50" s="45">
        <v>-1.4875846822824339</v>
      </c>
      <c r="D50" s="45">
        <v>-1.6410029555445578</v>
      </c>
    </row>
    <row r="51" spans="1:4" x14ac:dyDescent="0.3">
      <c r="A51" s="3">
        <v>30041</v>
      </c>
      <c r="B51" s="45">
        <v>-1.6549175925828465</v>
      </c>
      <c r="C51" s="45">
        <v>-1.534140153506566</v>
      </c>
      <c r="D51" s="45">
        <v>-1.7756950316591269</v>
      </c>
    </row>
    <row r="52" spans="1:4" x14ac:dyDescent="0.3">
      <c r="A52" s="3">
        <v>30132</v>
      </c>
      <c r="B52" s="45">
        <v>-1.7201708180027857</v>
      </c>
      <c r="C52" s="45">
        <v>-1.5500808692203702</v>
      </c>
      <c r="D52" s="45">
        <v>-1.8902607667852012</v>
      </c>
    </row>
    <row r="53" spans="1:4" x14ac:dyDescent="0.3">
      <c r="A53" s="3">
        <v>30224</v>
      </c>
      <c r="B53" s="45">
        <v>-1.7577817082768519</v>
      </c>
      <c r="C53" s="45">
        <v>-1.5334618231540555</v>
      </c>
      <c r="D53" s="45">
        <v>-1.9821015933996484</v>
      </c>
    </row>
    <row r="54" spans="1:4" x14ac:dyDescent="0.3">
      <c r="A54" s="3">
        <v>30316</v>
      </c>
      <c r="B54" s="45">
        <v>-1.7659999832627915</v>
      </c>
      <c r="C54" s="45">
        <v>-1.4830806858874479</v>
      </c>
      <c r="D54" s="45">
        <v>-2.0489192806381351</v>
      </c>
    </row>
    <row r="55" spans="1:4" x14ac:dyDescent="0.3">
      <c r="A55" s="3">
        <v>30406</v>
      </c>
      <c r="B55" s="45">
        <v>-1.743654989613636</v>
      </c>
      <c r="C55" s="45">
        <v>-1.3985361826521228</v>
      </c>
      <c r="D55" s="45">
        <v>-2.0887737965751492</v>
      </c>
    </row>
    <row r="56" spans="1:4" x14ac:dyDescent="0.3">
      <c r="A56" s="3">
        <v>30497</v>
      </c>
      <c r="B56" s="45">
        <v>-1.6902009792909491</v>
      </c>
      <c r="C56" s="45">
        <v>-1.2802662259176956</v>
      </c>
      <c r="D56" s="45">
        <v>-2.1001357326642025</v>
      </c>
    </row>
    <row r="57" spans="1:4" x14ac:dyDescent="0.3">
      <c r="A57" s="3">
        <v>30589</v>
      </c>
      <c r="B57" s="45">
        <v>-1.6057480316796084</v>
      </c>
      <c r="C57" s="45">
        <v>-1.1295642048517325</v>
      </c>
      <c r="D57" s="45">
        <v>-2.0819318585074842</v>
      </c>
    </row>
    <row r="58" spans="1:4" x14ac:dyDescent="0.3">
      <c r="A58" s="3">
        <v>30681</v>
      </c>
      <c r="B58" s="45">
        <v>-1.4910774608008153</v>
      </c>
      <c r="C58" s="45">
        <v>-0.94857242747317205</v>
      </c>
      <c r="D58" s="45">
        <v>-2.0335824941284586</v>
      </c>
    </row>
    <row r="59" spans="1:4" x14ac:dyDescent="0.3">
      <c r="A59" s="3">
        <v>30772</v>
      </c>
      <c r="B59" s="45">
        <v>-1.3476409450330455</v>
      </c>
      <c r="C59" s="45">
        <v>-0.74025234599533796</v>
      </c>
      <c r="D59" s="45">
        <v>-1.955029544070753</v>
      </c>
    </row>
    <row r="60" spans="1:4" x14ac:dyDescent="0.3">
      <c r="A60" s="3">
        <v>30863</v>
      </c>
      <c r="B60" s="45">
        <v>-1.1775430415619144</v>
      </c>
      <c r="C60" s="45">
        <v>-0.50833185328696417</v>
      </c>
      <c r="D60" s="45">
        <v>-1.8467542298368647</v>
      </c>
    </row>
    <row r="61" spans="1:4" x14ac:dyDescent="0.3">
      <c r="A61" s="3">
        <v>30955</v>
      </c>
      <c r="B61" s="45">
        <v>-0.98350718983792884</v>
      </c>
      <c r="C61" s="45">
        <v>-0.25723059942541676</v>
      </c>
      <c r="D61" s="45">
        <v>-1.709783780250441</v>
      </c>
    </row>
    <row r="62" spans="1:4" x14ac:dyDescent="0.3">
      <c r="A62" s="3">
        <v>31047</v>
      </c>
      <c r="B62" s="45">
        <v>-0.76882575528957497</v>
      </c>
      <c r="C62" s="45">
        <v>8.0350775513670473E-3</v>
      </c>
      <c r="D62" s="45">
        <v>-1.5456865881305171</v>
      </c>
    </row>
    <row r="63" spans="1:4" x14ac:dyDescent="0.3">
      <c r="A63" s="3">
        <v>31137</v>
      </c>
      <c r="B63" s="45">
        <v>-0.53729510376386835</v>
      </c>
      <c r="C63" s="45">
        <v>0.28196540268894466</v>
      </c>
      <c r="D63" s="45">
        <v>-1.3565556102166814</v>
      </c>
    </row>
    <row r="64" spans="1:4" x14ac:dyDescent="0.3">
      <c r="A64" s="3">
        <v>31228</v>
      </c>
      <c r="B64" s="45">
        <v>-0.29313711603980103</v>
      </c>
      <c r="C64" s="45">
        <v>0.55870583681136321</v>
      </c>
      <c r="D64" s="45">
        <v>-1.1449800688909653</v>
      </c>
    </row>
    <row r="65" spans="1:4" x14ac:dyDescent="0.3">
      <c r="A65" s="3">
        <v>31320</v>
      </c>
      <c r="B65" s="45">
        <v>-4.0908938094489478E-2</v>
      </c>
      <c r="C65" s="45">
        <v>0.83218792550193499</v>
      </c>
      <c r="D65" s="45">
        <v>-0.91400580169091394</v>
      </c>
    </row>
    <row r="66" spans="1:4" x14ac:dyDescent="0.3">
      <c r="A66" s="3">
        <v>31412</v>
      </c>
      <c r="B66" s="45">
        <v>0.21459689480260669</v>
      </c>
      <c r="C66" s="45">
        <v>1.0962786799627959</v>
      </c>
      <c r="D66" s="45">
        <v>-0.66708489035758256</v>
      </c>
    </row>
    <row r="67" spans="1:4" x14ac:dyDescent="0.3">
      <c r="A67" s="3">
        <v>31502</v>
      </c>
      <c r="B67" s="45">
        <v>0.46845953390672823</v>
      </c>
      <c r="C67" s="45">
        <v>1.3449345453599311</v>
      </c>
      <c r="D67" s="45">
        <v>-0.40801547754647455</v>
      </c>
    </row>
    <row r="68" spans="1:4" x14ac:dyDescent="0.3">
      <c r="A68" s="3">
        <v>31593</v>
      </c>
      <c r="B68" s="45">
        <v>0.71574144131660411</v>
      </c>
      <c r="C68" s="45">
        <v>1.5723558214110862</v>
      </c>
      <c r="D68" s="45">
        <v>-0.1408729387778781</v>
      </c>
    </row>
    <row r="69" spans="1:4" x14ac:dyDescent="0.3">
      <c r="A69" s="3">
        <v>31685</v>
      </c>
      <c r="B69" s="45">
        <v>0.95160175637917188</v>
      </c>
      <c r="C69" s="45">
        <v>1.7731373252129154</v>
      </c>
      <c r="D69" s="45">
        <v>0.13006618754542842</v>
      </c>
    </row>
    <row r="70" spans="1:4" x14ac:dyDescent="0.3">
      <c r="A70" s="3">
        <v>31777</v>
      </c>
      <c r="B70" s="45">
        <v>1.1714085180644356</v>
      </c>
      <c r="C70" s="45">
        <v>1.9424111312158419</v>
      </c>
      <c r="D70" s="45">
        <v>0.40040590491302919</v>
      </c>
    </row>
    <row r="71" spans="1:4" x14ac:dyDescent="0.3">
      <c r="A71" s="3">
        <v>31867</v>
      </c>
      <c r="B71" s="45">
        <v>1.3708468558473044</v>
      </c>
      <c r="C71" s="45">
        <v>2.0759773879157954</v>
      </c>
      <c r="D71" s="45">
        <v>0.66571632377881329</v>
      </c>
    </row>
    <row r="72" spans="1:4" x14ac:dyDescent="0.3">
      <c r="A72" s="3">
        <v>31958</v>
      </c>
      <c r="B72" s="45">
        <v>1.5460203394657932</v>
      </c>
      <c r="C72" s="45">
        <v>2.1704194917763431</v>
      </c>
      <c r="D72" s="45">
        <v>0.92162118715524322</v>
      </c>
    </row>
    <row r="73" spans="1:4" x14ac:dyDescent="0.3">
      <c r="A73" s="3">
        <v>32050</v>
      </c>
      <c r="B73" s="45">
        <v>1.693542833495173</v>
      </c>
      <c r="C73" s="45">
        <v>2.2232002891863325</v>
      </c>
      <c r="D73" s="45">
        <v>1.1638853778040135</v>
      </c>
    </row>
    <row r="74" spans="1:4" x14ac:dyDescent="0.3">
      <c r="A74" s="3">
        <v>32142</v>
      </c>
      <c r="B74" s="45">
        <v>1.8106184323058894</v>
      </c>
      <c r="C74" s="45">
        <v>2.2327364666746972</v>
      </c>
      <c r="D74" s="45">
        <v>1.3885003979370816</v>
      </c>
    </row>
    <row r="75" spans="1:4" x14ac:dyDescent="0.3">
      <c r="A75" s="3">
        <v>32233</v>
      </c>
      <c r="B75" s="45">
        <v>1.895107348823911</v>
      </c>
      <c r="C75" s="45">
        <v>2.1984488649080078</v>
      </c>
      <c r="D75" s="45">
        <v>1.5917658327398141</v>
      </c>
    </row>
    <row r="76" spans="1:4" x14ac:dyDescent="0.3">
      <c r="A76" s="3">
        <v>32324</v>
      </c>
      <c r="B76" s="45">
        <v>1.9455759887582738</v>
      </c>
      <c r="C76" s="45">
        <v>2.120787097315961</v>
      </c>
      <c r="D76" s="45">
        <v>1.7703648802005865</v>
      </c>
    </row>
    <row r="77" spans="1:4" x14ac:dyDescent="0.3">
      <c r="A77" s="3">
        <v>32416</v>
      </c>
      <c r="B77" s="45">
        <v>1.9613298509892743</v>
      </c>
      <c r="C77" s="45">
        <v>2.0012275514684976</v>
      </c>
      <c r="D77" s="45">
        <v>1.9214321505100509</v>
      </c>
    </row>
    <row r="78" spans="1:4" x14ac:dyDescent="0.3">
      <c r="A78" s="3">
        <v>32508</v>
      </c>
      <c r="B78" s="45">
        <v>1.9424283434992327</v>
      </c>
      <c r="C78" s="45">
        <v>1.8422445808476859</v>
      </c>
      <c r="D78" s="45">
        <v>2.0426121061507794</v>
      </c>
    </row>
    <row r="79" spans="1:4" x14ac:dyDescent="0.3">
      <c r="A79" s="3">
        <v>32598</v>
      </c>
      <c r="B79" s="45">
        <v>1.8896810802533279</v>
      </c>
      <c r="C79" s="45">
        <v>1.6472554356175537</v>
      </c>
      <c r="D79" s="45">
        <v>2.1321067248891024</v>
      </c>
    </row>
    <row r="80" spans="1:4" x14ac:dyDescent="0.3">
      <c r="A80" s="3">
        <v>32689</v>
      </c>
      <c r="B80" s="45">
        <v>1.8046257146341906</v>
      </c>
      <c r="C80" s="45">
        <v>1.4205402121209139</v>
      </c>
      <c r="D80" s="45">
        <v>2.1887112171474676</v>
      </c>
    </row>
    <row r="81" spans="1:4" x14ac:dyDescent="0.3">
      <c r="A81" s="3">
        <v>32781</v>
      </c>
      <c r="B81" s="45">
        <v>1.6894878557625974</v>
      </c>
      <c r="C81" s="45">
        <v>1.1671388010057575</v>
      </c>
      <c r="D81" s="45">
        <v>2.2118369105194375</v>
      </c>
    </row>
    <row r="82" spans="1:4" x14ac:dyDescent="0.3">
      <c r="A82" s="3">
        <v>32873</v>
      </c>
      <c r="B82" s="45">
        <v>1.5471240915895583</v>
      </c>
      <c r="C82" s="45">
        <v>0.89272746277041182</v>
      </c>
      <c r="D82" s="45">
        <v>2.2015207204087051</v>
      </c>
    </row>
    <row r="83" spans="1:4" x14ac:dyDescent="0.3">
      <c r="A83" s="3">
        <v>32963</v>
      </c>
      <c r="B83" s="45">
        <v>1.3809495936344529</v>
      </c>
      <c r="C83" s="45">
        <v>0.60347823817189916</v>
      </c>
      <c r="D83" s="45">
        <v>2.1584209490970068</v>
      </c>
    </row>
    <row r="84" spans="1:4" x14ac:dyDescent="0.3">
      <c r="A84" s="3">
        <v>33054</v>
      </c>
      <c r="B84" s="45">
        <v>1.1948521899925164</v>
      </c>
      <c r="C84" s="45">
        <v>0.30590489237416046</v>
      </c>
      <c r="D84" s="45">
        <v>2.0837994876108725</v>
      </c>
    </row>
    <row r="85" spans="1:4" x14ac:dyDescent="0.3">
      <c r="A85" s="3">
        <v>33146</v>
      </c>
      <c r="B85" s="45">
        <v>0.99309515415116856</v>
      </c>
      <c r="C85" s="45">
        <v>6.6994814033589731E-3</v>
      </c>
      <c r="D85" s="45">
        <v>1.9794908268989782</v>
      </c>
    </row>
    <row r="86" spans="1:4" x14ac:dyDescent="0.3">
      <c r="A86" s="3">
        <v>33238</v>
      </c>
      <c r="B86" s="45">
        <v>0.78021125706038663</v>
      </c>
      <c r="C86" s="45">
        <v>-0.28743609419589672</v>
      </c>
      <c r="D86" s="45">
        <v>1.8478586083166699</v>
      </c>
    </row>
    <row r="87" spans="1:4" x14ac:dyDescent="0.3">
      <c r="A87" s="3">
        <v>33328</v>
      </c>
      <c r="B87" s="45">
        <v>0.56089086033991054</v>
      </c>
      <c r="C87" s="45">
        <v>-0.56995902900492024</v>
      </c>
      <c r="D87" s="45">
        <v>1.6917407496847414</v>
      </c>
    </row>
    <row r="88" spans="1:4" x14ac:dyDescent="0.3">
      <c r="A88" s="3">
        <v>33419</v>
      </c>
      <c r="B88" s="45">
        <v>0.3398669829798146</v>
      </c>
      <c r="C88" s="45">
        <v>-0.83465049814536829</v>
      </c>
      <c r="D88" s="45">
        <v>1.5143844641049975</v>
      </c>
    </row>
    <row r="89" spans="1:4" x14ac:dyDescent="0.3">
      <c r="A89" s="3">
        <v>33511</v>
      </c>
      <c r="B89" s="45">
        <v>0.12180034805910678</v>
      </c>
      <c r="C89" s="45">
        <v>-1.0757720406566336</v>
      </c>
      <c r="D89" s="45">
        <v>1.3193727367748471</v>
      </c>
    </row>
    <row r="90" spans="1:4" x14ac:dyDescent="0.3">
      <c r="A90" s="3">
        <v>33603</v>
      </c>
      <c r="B90" s="45">
        <v>-8.8832592192302329E-2</v>
      </c>
      <c r="C90" s="45">
        <v>-1.2882092179870925</v>
      </c>
      <c r="D90" s="45">
        <v>1.1105440336024879</v>
      </c>
    </row>
    <row r="91" spans="1:4" x14ac:dyDescent="0.3">
      <c r="A91" s="3">
        <v>33694</v>
      </c>
      <c r="B91" s="45">
        <v>-0.28784574494956833</v>
      </c>
      <c r="C91" s="45">
        <v>-1.4675986687798601</v>
      </c>
      <c r="D91" s="45">
        <v>0.89190717888072346</v>
      </c>
    </row>
    <row r="92" spans="1:4" x14ac:dyDescent="0.3">
      <c r="A92" s="3">
        <v>33785</v>
      </c>
      <c r="B92" s="45">
        <v>-0.47144084069124342</v>
      </c>
      <c r="C92" s="45">
        <v>-1.610435134612431</v>
      </c>
      <c r="D92" s="45">
        <v>0.66755345322994419</v>
      </c>
    </row>
    <row r="93" spans="1:4" x14ac:dyDescent="0.3">
      <c r="A93" s="3">
        <v>33877</v>
      </c>
      <c r="B93" s="45">
        <v>-0.63629377853769364</v>
      </c>
      <c r="C93" s="45">
        <v>-1.7141555814703393</v>
      </c>
      <c r="D93" s="45">
        <v>0.44156802439495202</v>
      </c>
    </row>
    <row r="94" spans="1:4" x14ac:dyDescent="0.3">
      <c r="A94" s="3">
        <v>33969</v>
      </c>
      <c r="B94" s="45">
        <v>-0.77962767112965625</v>
      </c>
      <c r="C94" s="45">
        <v>-1.7771981728823056</v>
      </c>
      <c r="D94" s="45">
        <v>0.21794283062299311</v>
      </c>
    </row>
    <row r="95" spans="1:4" x14ac:dyDescent="0.3">
      <c r="A95" s="3">
        <v>34059</v>
      </c>
      <c r="B95" s="45">
        <v>-0.89927077789353949</v>
      </c>
      <c r="C95" s="45">
        <v>-1.7990345448519749</v>
      </c>
      <c r="D95" s="45">
        <v>4.9298906489589442E-4</v>
      </c>
    </row>
    <row r="96" spans="1:4" x14ac:dyDescent="0.3">
      <c r="A96" s="3">
        <v>34150</v>
      </c>
      <c r="B96" s="45">
        <v>-0.99369793449104038</v>
      </c>
      <c r="C96" s="45">
        <v>-1.7801745701993972</v>
      </c>
      <c r="D96" s="45">
        <v>-0.20722129878268358</v>
      </c>
    </row>
    <row r="97" spans="1:4" x14ac:dyDescent="0.3">
      <c r="A97" s="3">
        <v>34242</v>
      </c>
      <c r="B97" s="45">
        <v>-1.0620545415332558</v>
      </c>
      <c r="C97" s="45">
        <v>-1.7221435596415402</v>
      </c>
      <c r="D97" s="45">
        <v>-0.40196552342497138</v>
      </c>
    </row>
    <row r="98" spans="1:4" x14ac:dyDescent="0.3">
      <c r="A98" s="3">
        <v>34334</v>
      </c>
      <c r="B98" s="45">
        <v>-1.1041626543772152</v>
      </c>
      <c r="C98" s="45">
        <v>-1.6274326072374365</v>
      </c>
      <c r="D98" s="45">
        <v>-0.58089270151699368</v>
      </c>
    </row>
    <row r="99" spans="1:4" x14ac:dyDescent="0.3">
      <c r="A99" s="3">
        <v>34424</v>
      </c>
      <c r="B99" s="45">
        <v>-1.1205092045274383</v>
      </c>
      <c r="C99" s="45">
        <v>-1.4994235270525014</v>
      </c>
      <c r="D99" s="45">
        <v>-0.741594882002375</v>
      </c>
    </row>
    <row r="100" spans="1:4" x14ac:dyDescent="0.3">
      <c r="A100" s="3">
        <v>34515</v>
      </c>
      <c r="B100" s="45">
        <v>-1.1122168681097482</v>
      </c>
      <c r="C100" s="45">
        <v>-1.3422905250523938</v>
      </c>
      <c r="D100" s="45">
        <v>-0.88214321116710259</v>
      </c>
    </row>
    <row r="101" spans="1:4" x14ac:dyDescent="0.3">
      <c r="A101" s="3">
        <v>34607</v>
      </c>
      <c r="B101" s="45">
        <v>-1.0809985645163844</v>
      </c>
      <c r="C101" s="45">
        <v>-1.1608813855719995</v>
      </c>
      <c r="D101" s="45">
        <v>-1.0011157434607694</v>
      </c>
    </row>
    <row r="102" spans="1:4" x14ac:dyDescent="0.3">
      <c r="A102" s="3">
        <v>34699</v>
      </c>
      <c r="B102" s="45">
        <v>-1.029097005637766</v>
      </c>
      <c r="C102" s="45">
        <v>-0.96058150729951242</v>
      </c>
      <c r="D102" s="45">
        <v>-1.0976125039760194</v>
      </c>
    </row>
    <row r="103" spans="1:4" x14ac:dyDescent="0.3">
      <c r="A103" s="3">
        <v>34789</v>
      </c>
      <c r="B103" s="45">
        <v>-0.9592111110276873</v>
      </c>
      <c r="C103" s="45">
        <v>-0.7471645840017026</v>
      </c>
      <c r="D103" s="45">
        <v>-1.1712576380536721</v>
      </c>
    </row>
    <row r="104" spans="1:4" x14ac:dyDescent="0.3">
      <c r="A104" s="3">
        <v>34880</v>
      </c>
      <c r="B104" s="45">
        <v>-0.87441144609238131</v>
      </c>
      <c r="C104" s="45">
        <v>-0.52663407741935642</v>
      </c>
      <c r="D104" s="45">
        <v>-1.2221888147654063</v>
      </c>
    </row>
    <row r="105" spans="1:4" x14ac:dyDescent="0.3">
      <c r="A105" s="3">
        <v>34972</v>
      </c>
      <c r="B105" s="45">
        <v>-0.77804711972603569</v>
      </c>
      <c r="C105" s="45">
        <v>-0.30505986426735454</v>
      </c>
      <c r="D105" s="45">
        <v>-1.2510343751847168</v>
      </c>
    </row>
    <row r="106" spans="1:4" x14ac:dyDescent="0.3">
      <c r="A106" s="3">
        <v>35064</v>
      </c>
      <c r="B106" s="45">
        <v>-0.67364678734354388</v>
      </c>
      <c r="C106" s="45">
        <v>-8.8414549898345143E-2</v>
      </c>
      <c r="D106" s="45">
        <v>-1.2588790247887427</v>
      </c>
    </row>
    <row r="107" spans="1:4" x14ac:dyDescent="0.3">
      <c r="A107" s="3">
        <v>35155</v>
      </c>
      <c r="B107" s="45">
        <v>-0.5648165396231456</v>
      </c>
      <c r="C107" s="45">
        <v>0.11758607466468257</v>
      </c>
      <c r="D107" s="45">
        <v>-1.2472191539109738</v>
      </c>
    </row>
    <row r="108" spans="1:4" x14ac:dyDescent="0.3">
      <c r="A108" s="3">
        <v>35246</v>
      </c>
      <c r="B108" s="45">
        <v>-0.45513751328546326</v>
      </c>
      <c r="C108" s="45">
        <v>0.30763409688894577</v>
      </c>
      <c r="D108" s="45">
        <v>-1.2179091234598722</v>
      </c>
    </row>
    <row r="109" spans="1:4" x14ac:dyDescent="0.3">
      <c r="A109" s="3">
        <v>35338</v>
      </c>
      <c r="B109" s="45">
        <v>-0.34806603696441846</v>
      </c>
      <c r="C109" s="45">
        <v>0.47696799466758055</v>
      </c>
      <c r="D109" s="45">
        <v>-1.1731000685964175</v>
      </c>
    </row>
    <row r="110" spans="1:4" x14ac:dyDescent="0.3">
      <c r="A110" s="3">
        <v>35430</v>
      </c>
      <c r="B110" s="45">
        <v>-0.24683902399909191</v>
      </c>
      <c r="C110" s="45">
        <v>0.62149489727052332</v>
      </c>
      <c r="D110" s="45">
        <v>-1.1151729452687071</v>
      </c>
    </row>
    <row r="111" spans="1:4" x14ac:dyDescent="0.3">
      <c r="A111" s="3">
        <v>35520</v>
      </c>
      <c r="B111" s="45">
        <v>-0.15438714832581307</v>
      </c>
      <c r="C111" s="45">
        <v>0.73789337254176279</v>
      </c>
      <c r="D111" s="45">
        <v>-1.0466676691933889</v>
      </c>
    </row>
    <row r="112" spans="1:4" x14ac:dyDescent="0.3">
      <c r="A112" s="3">
        <v>35611</v>
      </c>
      <c r="B112" s="45">
        <v>-7.325809519873383E-2</v>
      </c>
      <c r="C112" s="45">
        <v>0.82369408074624439</v>
      </c>
      <c r="D112" s="45">
        <v>-0.97021027114371206</v>
      </c>
    </row>
    <row r="113" spans="1:4" x14ac:dyDescent="0.3">
      <c r="A113" s="3">
        <v>35703</v>
      </c>
      <c r="B113" s="45">
        <v>-5.5518727378974786E-3</v>
      </c>
      <c r="C113" s="45">
        <v>0.87733626925872266</v>
      </c>
      <c r="D113" s="45">
        <v>-0.88844001473451761</v>
      </c>
    </row>
    <row r="114" spans="1:4" x14ac:dyDescent="0.3">
      <c r="A114" s="3">
        <v>35795</v>
      </c>
      <c r="B114" s="45">
        <v>4.7130187497854026E-2</v>
      </c>
      <c r="C114" s="45">
        <v>0.89819876820852351</v>
      </c>
      <c r="D114" s="45">
        <v>-0.80393839321281546</v>
      </c>
    </row>
    <row r="115" spans="1:4" x14ac:dyDescent="0.3">
      <c r="A115" s="3">
        <v>35885</v>
      </c>
      <c r="B115" s="45">
        <v>8.3721512000893172E-2</v>
      </c>
      <c r="C115" s="45">
        <v>0.88660486540298822</v>
      </c>
      <c r="D115" s="45">
        <v>-0.71916184140120187</v>
      </c>
    </row>
    <row r="116" spans="1:4" x14ac:dyDescent="0.3">
      <c r="A116" s="3">
        <v>35976</v>
      </c>
      <c r="B116" s="45">
        <v>0.10371064905274757</v>
      </c>
      <c r="C116" s="45">
        <v>0.84380116872051614</v>
      </c>
      <c r="D116" s="45">
        <v>-0.63637987061502099</v>
      </c>
    </row>
    <row r="117" spans="1:4" x14ac:dyDescent="0.3">
      <c r="A117" s="3">
        <v>36068</v>
      </c>
      <c r="B117" s="45">
        <v>0.10714556140653386</v>
      </c>
      <c r="C117" s="45">
        <v>0.77191128489484739</v>
      </c>
      <c r="D117" s="45">
        <v>-0.55762016208177967</v>
      </c>
    </row>
    <row r="118" spans="1:4" x14ac:dyDescent="0.3">
      <c r="A118" s="3">
        <v>36160</v>
      </c>
      <c r="B118" s="45">
        <v>9.4621945777578265E-2</v>
      </c>
      <c r="C118" s="45">
        <v>0.67386583484096318</v>
      </c>
      <c r="D118" s="45">
        <v>-0.48462194328580666</v>
      </c>
    </row>
    <row r="119" spans="1:4" x14ac:dyDescent="0.3">
      <c r="A119" s="3">
        <v>36250</v>
      </c>
      <c r="B119" s="45">
        <v>6.7256120071692876E-2</v>
      </c>
      <c r="C119" s="45">
        <v>0.55331096805610414</v>
      </c>
      <c r="D119" s="45">
        <v>-0.41879872791271838</v>
      </c>
    </row>
    <row r="120" spans="1:4" x14ac:dyDescent="0.3">
      <c r="A120" s="3">
        <v>36341</v>
      </c>
      <c r="B120" s="45">
        <v>2.6643441867241185E-2</v>
      </c>
      <c r="C120" s="45">
        <v>0.41449811440094303</v>
      </c>
      <c r="D120" s="45">
        <v>-0.36121123066646066</v>
      </c>
    </row>
    <row r="121" spans="1:4" x14ac:dyDescent="0.3">
      <c r="A121" s="3">
        <v>36433</v>
      </c>
      <c r="B121" s="45">
        <v>-2.519638787889969E-2</v>
      </c>
      <c r="C121" s="45">
        <v>0.26215820503187143</v>
      </c>
      <c r="D121" s="45">
        <v>-0.31255098078967081</v>
      </c>
    </row>
    <row r="122" spans="1:4" x14ac:dyDescent="0.3">
      <c r="A122" s="3">
        <v>36525</v>
      </c>
      <c r="B122" s="45">
        <v>-8.5885434209484662E-2</v>
      </c>
      <c r="C122" s="45">
        <v>0.10136399224019828</v>
      </c>
      <c r="D122" s="45">
        <v>-0.27313486065916759</v>
      </c>
    </row>
    <row r="123" spans="1:4" x14ac:dyDescent="0.3">
      <c r="A123" s="3">
        <v>36616</v>
      </c>
      <c r="B123" s="45">
        <v>-0.15276305319971217</v>
      </c>
      <c r="C123" s="45">
        <v>-6.2615609853494569E-2</v>
      </c>
      <c r="D123" s="45">
        <v>-0.2429104965459298</v>
      </c>
    </row>
    <row r="124" spans="1:4" x14ac:dyDescent="0.3">
      <c r="A124" s="3">
        <v>36707</v>
      </c>
      <c r="B124" s="45">
        <v>-0.22296859912057698</v>
      </c>
      <c r="C124" s="45">
        <v>-0.22446506256686591</v>
      </c>
      <c r="D124" s="45">
        <v>-0.22147213567428806</v>
      </c>
    </row>
    <row r="125" spans="1:4" x14ac:dyDescent="0.3">
      <c r="A125" s="3">
        <v>36799</v>
      </c>
      <c r="B125" s="45">
        <v>-0.29352890961495248</v>
      </c>
      <c r="C125" s="45">
        <v>-0.37897145427898943</v>
      </c>
      <c r="D125" s="45">
        <v>-0.20808636495091554</v>
      </c>
    </row>
    <row r="126" spans="1:4" x14ac:dyDescent="0.3">
      <c r="A126" s="3">
        <v>36891</v>
      </c>
      <c r="B126" s="45">
        <v>-0.36144806359896892</v>
      </c>
      <c r="C126" s="45">
        <v>-0.5211693576504447</v>
      </c>
      <c r="D126" s="45">
        <v>-0.20172676954749313</v>
      </c>
    </row>
    <row r="127" spans="1:4" x14ac:dyDescent="0.3">
      <c r="A127" s="3">
        <v>36981</v>
      </c>
      <c r="B127" s="45">
        <v>-0.42379687674157412</v>
      </c>
      <c r="C127" s="45">
        <v>-0.64647735289520336</v>
      </c>
      <c r="D127" s="45">
        <v>-0.20111640058794492</v>
      </c>
    </row>
    <row r="128" spans="1:4" x14ac:dyDescent="0.3">
      <c r="A128" s="3">
        <v>37072</v>
      </c>
      <c r="B128" s="45">
        <v>-0.47779964066634228</v>
      </c>
      <c r="C128" s="45">
        <v>-0.75082255498808359</v>
      </c>
      <c r="D128" s="45">
        <v>-0.20477672634460103</v>
      </c>
    </row>
    <row r="129" spans="1:4" x14ac:dyDescent="0.3">
      <c r="A129" s="3">
        <v>37164</v>
      </c>
      <c r="B129" s="45">
        <v>-0.52091572227390848</v>
      </c>
      <c r="C129" s="45">
        <v>-0.83074985916110311</v>
      </c>
      <c r="D129" s="45">
        <v>-0.21108158538671393</v>
      </c>
    </row>
    <row r="130" spans="1:4" x14ac:dyDescent="0.3">
      <c r="A130" s="3">
        <v>37256</v>
      </c>
      <c r="B130" s="45">
        <v>-0.55091381468689726</v>
      </c>
      <c r="C130" s="45">
        <v>-0.88351308265249462</v>
      </c>
      <c r="D130" s="45">
        <v>-0.21831454672129999</v>
      </c>
    </row>
    <row r="131" spans="1:4" x14ac:dyDescent="0.3">
      <c r="A131" s="3">
        <v>37346</v>
      </c>
      <c r="B131" s="45">
        <v>-0.56593686537742127</v>
      </c>
      <c r="C131" s="45">
        <v>-0.90714571717903481</v>
      </c>
      <c r="D131" s="45">
        <v>-0.22472801357580779</v>
      </c>
    </row>
    <row r="132" spans="1:4" x14ac:dyDescent="0.3">
      <c r="A132" s="3">
        <v>37437</v>
      </c>
      <c r="B132" s="45">
        <v>-0.56455599256860201</v>
      </c>
      <c r="C132" s="45">
        <v>-0.90050959986542545</v>
      </c>
      <c r="D132" s="45">
        <v>-0.22860238527177851</v>
      </c>
    </row>
    <row r="133" spans="1:4" x14ac:dyDescent="0.3">
      <c r="A133" s="3">
        <v>37529</v>
      </c>
      <c r="B133" s="45">
        <v>-0.54581202917944971</v>
      </c>
      <c r="C133" s="45">
        <v>-0.86332044282864873</v>
      </c>
      <c r="D133" s="45">
        <v>-0.22830361553025069</v>
      </c>
    </row>
    <row r="134" spans="1:4" x14ac:dyDescent="0.3">
      <c r="A134" s="3">
        <v>37621</v>
      </c>
      <c r="B134" s="45">
        <v>-0.50924369451264584</v>
      </c>
      <c r="C134" s="45">
        <v>-0.79614981485449354</v>
      </c>
      <c r="D134" s="45">
        <v>-0.22233757417079805</v>
      </c>
    </row>
    <row r="135" spans="1:4" x14ac:dyDescent="0.3">
      <c r="A135" s="3">
        <v>37711</v>
      </c>
      <c r="B135" s="45">
        <v>-0.4549017769025917</v>
      </c>
      <c r="C135" s="45">
        <v>-0.70040382385211375</v>
      </c>
      <c r="D135" s="45">
        <v>-0.20939972995306966</v>
      </c>
    </row>
    <row r="136" spans="1:4" x14ac:dyDescent="0.3">
      <c r="A136" s="3">
        <v>37802</v>
      </c>
      <c r="B136" s="45">
        <v>-0.38334910453679111</v>
      </c>
      <c r="C136" s="45">
        <v>-0.57827938748723651</v>
      </c>
      <c r="D136" s="45">
        <v>-0.18841882158634574</v>
      </c>
    </row>
    <row r="137" spans="1:4" x14ac:dyDescent="0.3">
      <c r="A137" s="3">
        <v>37894</v>
      </c>
      <c r="B137" s="45">
        <v>-0.29564647540469535</v>
      </c>
      <c r="C137" s="45">
        <v>-0.43269958377650897</v>
      </c>
      <c r="D137" s="45">
        <v>-0.15859336703288174</v>
      </c>
    </row>
    <row r="138" spans="1:4" x14ac:dyDescent="0.3">
      <c r="A138" s="3">
        <v>37986</v>
      </c>
      <c r="B138" s="45">
        <v>-0.19332509978835066</v>
      </c>
      <c r="C138" s="45">
        <v>-0.26723012693693832</v>
      </c>
      <c r="D138" s="45">
        <v>-0.11942007263976302</v>
      </c>
    </row>
    <row r="139" spans="1:4" x14ac:dyDescent="0.3">
      <c r="A139" s="3">
        <v>38077</v>
      </c>
      <c r="B139" s="45">
        <v>-7.834646937933662E-2</v>
      </c>
      <c r="C139" s="45">
        <v>-8.5979501597402738E-2</v>
      </c>
      <c r="D139" s="45">
        <v>-7.0713437161270501E-2</v>
      </c>
    </row>
    <row r="140" spans="1:4" x14ac:dyDescent="0.3">
      <c r="A140" s="3">
        <v>38168</v>
      </c>
      <c r="B140" s="45">
        <v>4.6949103711052695E-2</v>
      </c>
      <c r="C140" s="45">
        <v>0.10651430211184162</v>
      </c>
      <c r="D140" s="45">
        <v>-1.2616094689736233E-2</v>
      </c>
    </row>
    <row r="141" spans="1:4" x14ac:dyDescent="0.3">
      <c r="A141" s="3">
        <v>38260</v>
      </c>
      <c r="B141" s="45">
        <v>0.17990374570945109</v>
      </c>
      <c r="C141" s="45">
        <v>0.30540718932731253</v>
      </c>
      <c r="D141" s="45">
        <v>5.4400302091589629E-2</v>
      </c>
    </row>
    <row r="142" spans="1:4" x14ac:dyDescent="0.3">
      <c r="A142" s="3">
        <v>38352</v>
      </c>
      <c r="B142" s="45">
        <v>0.31761130372610574</v>
      </c>
      <c r="C142" s="45">
        <v>0.50567900927207954</v>
      </c>
      <c r="D142" s="45">
        <v>0.12954359818013197</v>
      </c>
    </row>
    <row r="143" spans="1:4" x14ac:dyDescent="0.3">
      <c r="A143" s="3">
        <v>38442</v>
      </c>
      <c r="B143" s="45">
        <v>0.4569926897328096</v>
      </c>
      <c r="C143" s="45">
        <v>0.70226664065002908</v>
      </c>
      <c r="D143" s="45">
        <v>0.21171873881559011</v>
      </c>
    </row>
    <row r="144" spans="1:4" x14ac:dyDescent="0.3">
      <c r="A144" s="3">
        <v>38533</v>
      </c>
      <c r="B144" s="45">
        <v>0.59487519271229838</v>
      </c>
      <c r="C144" s="45">
        <v>0.89019648103370641</v>
      </c>
      <c r="D144" s="45">
        <v>0.29955390439089025</v>
      </c>
    </row>
    <row r="145" spans="1:4" x14ac:dyDescent="0.3">
      <c r="A145" s="3">
        <v>38625</v>
      </c>
      <c r="B145" s="45">
        <v>0.72807359477962919</v>
      </c>
      <c r="C145" s="45">
        <v>1.0647127878603422</v>
      </c>
      <c r="D145" s="45">
        <v>0.39143440169891625</v>
      </c>
    </row>
    <row r="146" spans="1:4" x14ac:dyDescent="0.3">
      <c r="A146" s="3">
        <v>38717</v>
      </c>
      <c r="B146" s="45">
        <v>0.85347091684642307</v>
      </c>
      <c r="C146" s="45">
        <v>1.2213984960011821</v>
      </c>
      <c r="D146" s="45">
        <v>0.48554333769166402</v>
      </c>
    </row>
    <row r="147" spans="1:4" x14ac:dyDescent="0.3">
      <c r="A147" s="3">
        <v>38807</v>
      </c>
      <c r="B147" s="45">
        <v>0.96809666888734924</v>
      </c>
      <c r="C147" s="45">
        <v>1.3562854045300821</v>
      </c>
      <c r="D147" s="45">
        <v>0.57990793324461642</v>
      </c>
    </row>
    <row r="148" spans="1:4" x14ac:dyDescent="0.3">
      <c r="A148" s="3">
        <v>38898</v>
      </c>
      <c r="B148" s="45">
        <v>1.0692005864182845</v>
      </c>
      <c r="C148" s="45">
        <v>1.4659509739899217</v>
      </c>
      <c r="D148" s="45">
        <v>0.67245019884664747</v>
      </c>
    </row>
    <row r="149" spans="1:4" x14ac:dyDescent="0.3">
      <c r="A149" s="3">
        <v>38990</v>
      </c>
      <c r="B149" s="45">
        <v>1.1543199941890219</v>
      </c>
      <c r="C149" s="45">
        <v>1.5475993937024113</v>
      </c>
      <c r="D149" s="45">
        <v>0.76104059467563268</v>
      </c>
    </row>
    <row r="150" spans="1:4" x14ac:dyDescent="0.3">
      <c r="A150" s="3">
        <v>39082</v>
      </c>
      <c r="B150" s="45">
        <v>1.2213391447208597</v>
      </c>
      <c r="C150" s="45">
        <v>1.5991250532921579</v>
      </c>
      <c r="D150" s="45">
        <v>0.84355323614956157</v>
      </c>
    </row>
    <row r="151" spans="1:4" x14ac:dyDescent="0.3">
      <c r="A151" s="3">
        <v>39172</v>
      </c>
      <c r="B151" s="45">
        <v>1.2685391263596362</v>
      </c>
      <c r="C151" s="45">
        <v>1.6191570690516115</v>
      </c>
      <c r="D151" s="45">
        <v>0.91792118366766084</v>
      </c>
    </row>
    <row r="152" spans="1:4" x14ac:dyDescent="0.3">
      <c r="A152" s="3">
        <v>39263</v>
      </c>
      <c r="B152" s="45">
        <v>1.2946372151669185</v>
      </c>
      <c r="C152" s="45">
        <v>1.6070840586205011</v>
      </c>
      <c r="D152" s="45">
        <v>0.9821903717133359</v>
      </c>
    </row>
    <row r="153" spans="1:4" x14ac:dyDescent="0.3">
      <c r="A153" s="3">
        <v>39355</v>
      </c>
      <c r="B153" s="45">
        <v>1.2988148487043836</v>
      </c>
      <c r="C153" s="45">
        <v>1.5630589108201878</v>
      </c>
      <c r="D153" s="45">
        <v>1.0345707865885794</v>
      </c>
    </row>
    <row r="154" spans="1:4" x14ac:dyDescent="0.3">
      <c r="A154" s="3">
        <v>39447</v>
      </c>
      <c r="B154" s="45">
        <v>1.2807337185721059</v>
      </c>
      <c r="C154" s="45">
        <v>1.4879838455393759</v>
      </c>
      <c r="D154" s="45">
        <v>1.0734835916048362</v>
      </c>
    </row>
    <row r="155" spans="1:4" x14ac:dyDescent="0.3">
      <c r="A155" s="3">
        <v>39538</v>
      </c>
      <c r="B155" s="45">
        <v>1.2405398032380315</v>
      </c>
      <c r="C155" s="45">
        <v>1.3834765859815124</v>
      </c>
      <c r="D155" s="45">
        <v>1.0976030204945506</v>
      </c>
    </row>
    <row r="156" spans="1:4" x14ac:dyDescent="0.3">
      <c r="A156" s="3">
        <v>39629</v>
      </c>
      <c r="B156" s="45">
        <v>1.1788554841090284</v>
      </c>
      <c r="C156" s="45">
        <v>1.2518189579592494</v>
      </c>
      <c r="D156" s="45">
        <v>1.1058920102588075</v>
      </c>
    </row>
    <row r="157" spans="1:4" x14ac:dyDescent="0.3">
      <c r="A157" s="3">
        <v>39721</v>
      </c>
      <c r="B157" s="45">
        <v>1.0967601971419991</v>
      </c>
      <c r="C157" s="45">
        <v>1.0958896751918354</v>
      </c>
      <c r="D157" s="45">
        <v>1.0976307190921628</v>
      </c>
    </row>
    <row r="158" spans="1:4" x14ac:dyDescent="0.3">
      <c r="A158" s="3">
        <v>39813</v>
      </c>
      <c r="B158" s="45">
        <v>0.99576036134910462</v>
      </c>
      <c r="C158" s="45">
        <v>0.91908345434455596</v>
      </c>
      <c r="D158" s="45">
        <v>1.0724372683536532</v>
      </c>
    </row>
    <row r="159" spans="1:4" x14ac:dyDescent="0.3">
      <c r="A159" s="3">
        <v>39903</v>
      </c>
      <c r="B159" s="45">
        <v>0.87774958688681659</v>
      </c>
      <c r="C159" s="45">
        <v>0.72521891943748995</v>
      </c>
      <c r="D159" s="45">
        <v>1.0302802543361433</v>
      </c>
    </row>
    <row r="160" spans="1:4" x14ac:dyDescent="0.3">
      <c r="A160" s="3">
        <v>39994</v>
      </c>
      <c r="B160" s="45">
        <v>0.74496039259443492</v>
      </c>
      <c r="C160" s="45">
        <v>0.518437995038736</v>
      </c>
      <c r="D160" s="45">
        <v>0.97148279015013383</v>
      </c>
    </row>
    <row r="161" spans="1:4" x14ac:dyDescent="0.3">
      <c r="A161" s="3">
        <v>40086</v>
      </c>
      <c r="B161" s="45">
        <v>0.59990885057266086</v>
      </c>
      <c r="C161" s="45">
        <v>0.3030996465016409</v>
      </c>
      <c r="D161" s="45">
        <v>0.89671805464368082</v>
      </c>
    </row>
    <row r="162" spans="1:4" x14ac:dyDescent="0.3">
      <c r="A162" s="3">
        <v>40178</v>
      </c>
      <c r="B162" s="45">
        <v>0.44533371964385138</v>
      </c>
      <c r="C162" s="45">
        <v>8.3670901007566162E-2</v>
      </c>
      <c r="D162" s="45">
        <v>0.80699653828013662</v>
      </c>
    </row>
    <row r="163" spans="1:4" x14ac:dyDescent="0.3">
      <c r="A163" s="3">
        <v>40268</v>
      </c>
      <c r="B163" s="45">
        <v>0.28413172763569328</v>
      </c>
      <c r="C163" s="45">
        <v>-0.13538192460557899</v>
      </c>
      <c r="D163" s="45">
        <v>0.70364537987696552</v>
      </c>
    </row>
    <row r="164" spans="1:4" x14ac:dyDescent="0.3">
      <c r="A164" s="3">
        <v>40359</v>
      </c>
      <c r="B164" s="45">
        <v>0.11929071308776204</v>
      </c>
      <c r="C164" s="45">
        <v>-0.3496989518638231</v>
      </c>
      <c r="D164" s="45">
        <v>0.58828037803934718</v>
      </c>
    </row>
    <row r="165" spans="1:4" x14ac:dyDescent="0.3">
      <c r="A165" s="3">
        <v>40451</v>
      </c>
      <c r="B165" s="45">
        <v>-4.6177659714554647E-2</v>
      </c>
      <c r="C165" s="45">
        <v>-0.55512675189440475</v>
      </c>
      <c r="D165" s="45">
        <v>0.46277143246529545</v>
      </c>
    </row>
    <row r="166" spans="1:4" x14ac:dyDescent="0.3">
      <c r="A166" s="3">
        <v>40543</v>
      </c>
      <c r="B166" s="45">
        <v>-0.20930394109855294</v>
      </c>
      <c r="C166" s="45">
        <v>-0.74781020132102505</v>
      </c>
      <c r="D166" s="45">
        <v>0.32920231912391917</v>
      </c>
    </row>
    <row r="167" spans="1:4" x14ac:dyDescent="0.3">
      <c r="A167" s="3">
        <v>40633</v>
      </c>
      <c r="B167" s="45">
        <v>-0.36722410634930902</v>
      </c>
      <c r="C167" s="45">
        <v>-0.924274039076176</v>
      </c>
      <c r="D167" s="45">
        <v>0.18982582637755796</v>
      </c>
    </row>
    <row r="168" spans="1:4" x14ac:dyDescent="0.3">
      <c r="A168" s="3">
        <v>40724</v>
      </c>
      <c r="B168" s="45">
        <v>-0.51723847594761974</v>
      </c>
      <c r="C168" s="45">
        <v>-1.0814923258424025</v>
      </c>
      <c r="D168" s="45">
        <v>4.7015373947163069E-2</v>
      </c>
    </row>
    <row r="169" spans="1:4" x14ac:dyDescent="0.3">
      <c r="A169" s="3">
        <v>40816</v>
      </c>
      <c r="B169" s="45">
        <v>-0.65686504555283076</v>
      </c>
      <c r="C169" s="45">
        <v>-1.2169443926332939</v>
      </c>
      <c r="D169" s="45">
        <v>-9.6785698472367648E-2</v>
      </c>
    </row>
    <row r="170" spans="1:4" x14ac:dyDescent="0.3">
      <c r="A170" s="3">
        <v>40908</v>
      </c>
      <c r="B170" s="45">
        <v>-0.78388611454399182</v>
      </c>
      <c r="C170" s="45">
        <v>-1.3286562770646249</v>
      </c>
      <c r="D170" s="45">
        <v>-0.23911595202335881</v>
      </c>
    </row>
    <row r="171" spans="1:4" x14ac:dyDescent="0.3">
      <c r="A171" s="3">
        <v>40999</v>
      </c>
      <c r="B171" s="45">
        <v>-0.8963873136613143</v>
      </c>
      <c r="C171" s="45">
        <v>-1.4152270726025786</v>
      </c>
      <c r="D171" s="45">
        <v>-0.37754755472004992</v>
      </c>
    </row>
    <row r="172" spans="1:4" x14ac:dyDescent="0.3">
      <c r="A172" s="3">
        <v>41090</v>
      </c>
      <c r="B172" s="45">
        <v>-0.99278836011617511</v>
      </c>
      <c r="C172" s="45">
        <v>-1.4758400449079907</v>
      </c>
      <c r="D172" s="45">
        <v>-0.50973667532435962</v>
      </c>
    </row>
    <row r="173" spans="1:4" x14ac:dyDescent="0.3">
      <c r="A173" s="3">
        <v>41182</v>
      </c>
      <c r="B173" s="45">
        <v>-1.0718651055743327</v>
      </c>
      <c r="C173" s="45">
        <v>-1.5102587880349405</v>
      </c>
      <c r="D173" s="45">
        <v>-0.63347142311372506</v>
      </c>
    </row>
    <row r="174" spans="1:4" x14ac:dyDescent="0.3">
      <c r="A174" s="3">
        <v>41274</v>
      </c>
      <c r="B174" s="45">
        <v>-1.1327626817694643</v>
      </c>
      <c r="C174" s="45">
        <v>-1.5188090900681197</v>
      </c>
      <c r="D174" s="45">
        <v>-0.74671627347080871</v>
      </c>
    </row>
    <row r="175" spans="1:4" x14ac:dyDescent="0.3">
      <c r="A175" s="3">
        <v>41364</v>
      </c>
      <c r="B175" s="45">
        <v>-1.1749997834721375</v>
      </c>
      <c r="C175" s="45">
        <v>-1.5023475421654122</v>
      </c>
      <c r="D175" s="45">
        <v>-0.84765202477886303</v>
      </c>
    </row>
    <row r="176" spans="1:4" x14ac:dyDescent="0.3">
      <c r="A176" s="3">
        <v>41455</v>
      </c>
      <c r="B176" s="45">
        <v>-1.1984643528025289</v>
      </c>
      <c r="C176" s="45">
        <v>-1.4622182475516592</v>
      </c>
      <c r="D176" s="45">
        <v>-0.93471045805339859</v>
      </c>
    </row>
    <row r="177" spans="1:4" x14ac:dyDescent="0.3">
      <c r="A177" s="3">
        <v>41547</v>
      </c>
      <c r="B177" s="45">
        <v>-1.2034011366672952</v>
      </c>
      <c r="C177" s="45">
        <v>-1.4001992599451174</v>
      </c>
      <c r="D177" s="45">
        <v>-1.006603013389473</v>
      </c>
    </row>
    <row r="178" spans="1:4" x14ac:dyDescent="0.3">
      <c r="A178" s="3">
        <v>41639</v>
      </c>
      <c r="B178" s="45">
        <v>-1.1903917753546072</v>
      </c>
      <c r="C178" s="45">
        <v>-1.3184405980420204</v>
      </c>
      <c r="D178" s="45">
        <v>-1.0623429526671941</v>
      </c>
    </row>
    <row r="179" spans="1:4" x14ac:dyDescent="0.3">
      <c r="A179" s="3">
        <v>41729</v>
      </c>
      <c r="B179" s="45">
        <v>-1.1603282407887312</v>
      </c>
      <c r="C179" s="45">
        <v>-1.2193958397222613</v>
      </c>
      <c r="D179" s="45">
        <v>-1.1012606418552011</v>
      </c>
    </row>
    <row r="180" spans="1:4" x14ac:dyDescent="0.3">
      <c r="A180" s="3">
        <v>41820</v>
      </c>
      <c r="B180" s="45">
        <v>-1.1143805742970203</v>
      </c>
      <c r="C180" s="45">
        <v>-1.1057493941565033</v>
      </c>
      <c r="D180" s="45">
        <v>-1.1230117544375371</v>
      </c>
    </row>
    <row r="181" spans="1:4" x14ac:dyDescent="0.3">
      <c r="A181" s="3">
        <v>41912</v>
      </c>
      <c r="B181" s="45">
        <v>-1.0539599736180716</v>
      </c>
      <c r="C181" s="45">
        <v>-0.98034158148794648</v>
      </c>
      <c r="D181" s="45">
        <v>-1.1275783657481966</v>
      </c>
    </row>
    <row r="182" spans="1:4" x14ac:dyDescent="0.3">
      <c r="A182" s="3">
        <v>42004</v>
      </c>
      <c r="B182" s="45">
        <v>-0.98067834592929515</v>
      </c>
      <c r="C182" s="45">
        <v>-0.84609361959877116</v>
      </c>
      <c r="D182" s="45">
        <v>-1.1152630722598191</v>
      </c>
    </row>
    <row r="183" spans="1:4" x14ac:dyDescent="0.3">
      <c r="A183" s="3">
        <v>42094</v>
      </c>
      <c r="B183" s="45">
        <v>-0.8963054775473196</v>
      </c>
      <c r="C183" s="45">
        <v>-0.705934528783149</v>
      </c>
      <c r="D183" s="45">
        <v>-1.0866764263114901</v>
      </c>
    </row>
    <row r="184" spans="1:4" x14ac:dyDescent="0.3">
      <c r="A184" s="3">
        <v>42185</v>
      </c>
      <c r="B184" s="45">
        <v>-0.8027249722777644</v>
      </c>
      <c r="C184" s="45">
        <v>-0.56273182268770472</v>
      </c>
      <c r="D184" s="45">
        <v>-1.0427181218678241</v>
      </c>
    </row>
    <row r="185" spans="1:4" x14ac:dyDescent="0.3">
      <c r="A185" s="3">
        <v>42277</v>
      </c>
      <c r="B185" s="45">
        <v>-0.70189008069878311</v>
      </c>
      <c r="C185" s="45">
        <v>-0.41922766381684151</v>
      </c>
      <c r="D185" s="45">
        <v>-0.98455249758072461</v>
      </c>
    </row>
    <row r="186" spans="1:4" x14ac:dyDescent="0.3">
      <c r="A186" s="3">
        <v>42369</v>
      </c>
      <c r="B186" s="45">
        <v>-0.59578048431711006</v>
      </c>
      <c r="C186" s="45">
        <v>-0.27798193159976831</v>
      </c>
      <c r="D186" s="45">
        <v>-0.91357903703445187</v>
      </c>
    </row>
    <row r="187" spans="1:4" x14ac:dyDescent="0.3">
      <c r="A187" s="3">
        <v>42460</v>
      </c>
      <c r="B187" s="45">
        <v>-0.48636101461970876</v>
      </c>
      <c r="C187" s="45">
        <v>-0.14132338876938025</v>
      </c>
      <c r="D187" s="45">
        <v>-0.83139864047003731</v>
      </c>
    </row>
    <row r="188" spans="1:4" x14ac:dyDescent="0.3">
      <c r="A188" s="3">
        <v>42551</v>
      </c>
      <c r="B188" s="45">
        <v>-0.37554318123597197</v>
      </c>
      <c r="C188" s="45">
        <v>-1.1309846556483179E-2</v>
      </c>
      <c r="D188" s="45">
        <v>-0.73977651591546079</v>
      </c>
    </row>
    <row r="189" spans="1:4" x14ac:dyDescent="0.3">
      <c r="A189" s="3">
        <v>42643</v>
      </c>
      <c r="B189" s="45">
        <v>-0.26515025986430507</v>
      </c>
      <c r="C189" s="45">
        <v>0.11030206974352688</v>
      </c>
      <c r="D189" s="45">
        <v>-0.640602589472137</v>
      </c>
    </row>
    <row r="190" spans="1:4" x14ac:dyDescent="0.3">
      <c r="A190" s="3">
        <v>42735</v>
      </c>
      <c r="B190" s="45">
        <v>-0.15688655375207608</v>
      </c>
      <c r="C190" s="45">
        <v>0.22207725654947091</v>
      </c>
      <c r="D190" s="45">
        <v>-0.53585036405362307</v>
      </c>
    </row>
    <row r="191" spans="1:4" x14ac:dyDescent="0.3">
      <c r="A191" s="3">
        <v>42825</v>
      </c>
      <c r="B191" s="45">
        <v>-5.2311296966847914E-2</v>
      </c>
      <c r="C191" s="45">
        <v>0.32291256929229523</v>
      </c>
      <c r="D191" s="45">
        <v>-0.42753516322599106</v>
      </c>
    </row>
    <row r="192" spans="1:4" x14ac:dyDescent="0.3">
      <c r="A192" s="3">
        <v>42916</v>
      </c>
      <c r="B192" s="45">
        <v>4.7182481908381507E-2</v>
      </c>
      <c r="C192" s="45">
        <v>0.41203764637725998</v>
      </c>
      <c r="D192" s="45">
        <v>-0.31767268256049697</v>
      </c>
    </row>
    <row r="193" spans="1:4" x14ac:dyDescent="0.3">
      <c r="A193" s="3">
        <v>43008</v>
      </c>
      <c r="B193" s="45">
        <v>0.14038396617055152</v>
      </c>
      <c r="C193" s="45">
        <v>0.48900666851675068</v>
      </c>
      <c r="D193" s="45">
        <v>-0.20823873617564764</v>
      </c>
    </row>
    <row r="194" spans="1:4" x14ac:dyDescent="0.3">
      <c r="A194" s="3">
        <v>43100</v>
      </c>
      <c r="B194" s="45">
        <v>0.22627540243451949</v>
      </c>
      <c r="C194" s="45">
        <v>0.55368183730778597</v>
      </c>
      <c r="D194" s="45">
        <v>-0.10113103243874699</v>
      </c>
    </row>
    <row r="195" spans="1:4" x14ac:dyDescent="0.3">
      <c r="A195" s="3">
        <v>43190</v>
      </c>
      <c r="B195" s="45">
        <v>0.30403790790563812</v>
      </c>
      <c r="C195" s="45">
        <v>0.60620955785012887</v>
      </c>
      <c r="D195" s="45">
        <v>1.8662579611473653E-3</v>
      </c>
    </row>
    <row r="196" spans="1:4" x14ac:dyDescent="0.3">
      <c r="A196" s="3">
        <v>43281</v>
      </c>
      <c r="B196" s="45">
        <v>0.37305246811431803</v>
      </c>
      <c r="C196" s="45">
        <v>0.64699047228720108</v>
      </c>
      <c r="D196" s="45">
        <v>9.9114463941434958E-2</v>
      </c>
    </row>
    <row r="197" spans="1:4" x14ac:dyDescent="0.3">
      <c r="A197" s="3">
        <v>43373</v>
      </c>
      <c r="B197" s="45">
        <v>0.43289646870793475</v>
      </c>
      <c r="C197" s="45">
        <v>0.67664461117272889</v>
      </c>
      <c r="D197" s="45">
        <v>0.18914832624314054</v>
      </c>
    </row>
    <row r="198" spans="1:4" x14ac:dyDescent="0.3">
      <c r="A198" s="3">
        <v>43465</v>
      </c>
      <c r="B198" s="45">
        <v>0.48333619675292172</v>
      </c>
      <c r="C198" s="45">
        <v>0.69597300569975185</v>
      </c>
      <c r="D198" s="45">
        <v>0.2706993878060916</v>
      </c>
    </row>
    <row r="199" spans="1:4" x14ac:dyDescent="0.3">
      <c r="A199" s="3">
        <v>43555</v>
      </c>
      <c r="B199" s="45">
        <v>0.52431582014650302</v>
      </c>
      <c r="C199" s="45">
        <v>0.70591713566841618</v>
      </c>
      <c r="D199" s="45">
        <v>0.34271450462458991</v>
      </c>
    </row>
    <row r="200" spans="1:4" x14ac:dyDescent="0.3">
      <c r="A200" s="3">
        <v>43646</v>
      </c>
      <c r="B200" s="45">
        <v>0.55594340724346347</v>
      </c>
      <c r="C200" s="45">
        <v>0.70751757657691594</v>
      </c>
      <c r="D200" s="45">
        <v>0.40436923791001111</v>
      </c>
    </row>
    <row r="201" spans="1:4" x14ac:dyDescent="0.3">
      <c r="A201" s="3">
        <v>43738</v>
      </c>
      <c r="B201" s="45">
        <v>0.57847458239150051</v>
      </c>
      <c r="C201" s="45">
        <v>0.70187315665699301</v>
      </c>
      <c r="D201" s="45">
        <v>0.45507600812600812</v>
      </c>
    </row>
    <row r="202" spans="1:4" x14ac:dyDescent="0.3">
      <c r="A202" s="3">
        <v>43830</v>
      </c>
      <c r="B202" s="45">
        <v>0.5922944270954158</v>
      </c>
      <c r="C202" s="45">
        <v>0.69010184447039069</v>
      </c>
      <c r="D202" s="45">
        <v>0.49448700972044102</v>
      </c>
    </row>
    <row r="203" spans="1:4" x14ac:dyDescent="0.3">
      <c r="A203" s="3">
        <v>43921</v>
      </c>
      <c r="B203" s="45">
        <v>0.59789823193489444</v>
      </c>
      <c r="C203" s="45">
        <v>0.67330446429456248</v>
      </c>
      <c r="D203" s="45">
        <v>0.52249199957522652</v>
      </c>
    </row>
    <row r="204" spans="1:4" x14ac:dyDescent="0.3">
      <c r="A204" s="3">
        <v>44012</v>
      </c>
      <c r="B204" s="45">
        <v>0.59587168260279744</v>
      </c>
      <c r="C204" s="45">
        <v>0.65253218525600887</v>
      </c>
      <c r="D204" s="45">
        <v>0.53921117994958601</v>
      </c>
    </row>
  </sheetData>
  <mergeCells count="3">
    <mergeCell ref="B3:G3"/>
    <mergeCell ref="B2:G2"/>
    <mergeCell ref="A1:G1"/>
  </mergeCells>
  <hyperlinks>
    <hyperlink ref="G4" location="Indhold!A1" display="Tilbage til Indhold"/>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tabColor theme="9"/>
  </sheetPr>
  <dimension ref="A1:G485"/>
  <sheetViews>
    <sheetView workbookViewId="0">
      <selection sqref="A1:F1"/>
    </sheetView>
  </sheetViews>
  <sheetFormatPr defaultColWidth="9.109375" defaultRowHeight="13.8" x14ac:dyDescent="0.3"/>
  <cols>
    <col min="1" max="1" width="10.77734375" style="9" bestFit="1" customWidth="1"/>
    <col min="2" max="2" width="23.109375" style="9" bestFit="1" customWidth="1"/>
    <col min="3" max="3" width="22.88671875" style="9" bestFit="1" customWidth="1"/>
    <col min="4" max="4" width="35" style="9" bestFit="1" customWidth="1"/>
    <col min="5" max="5" width="28.109375" style="9" bestFit="1" customWidth="1"/>
    <col min="6" max="6" width="27.88671875" style="9" bestFit="1" customWidth="1"/>
    <col min="7" max="16384" width="9.109375" style="9"/>
  </cols>
  <sheetData>
    <row r="1" spans="1:7" ht="26.25" customHeight="1" thickBot="1" x14ac:dyDescent="0.35">
      <c r="A1" s="106" t="s">
        <v>118</v>
      </c>
      <c r="B1" s="107"/>
      <c r="C1" s="107"/>
      <c r="D1" s="107"/>
      <c r="E1" s="107"/>
      <c r="F1" s="107"/>
    </row>
    <row r="2" spans="1:7" ht="41.4" customHeight="1" x14ac:dyDescent="0.3">
      <c r="A2" s="12" t="s">
        <v>24</v>
      </c>
      <c r="B2" s="118" t="s">
        <v>44</v>
      </c>
      <c r="C2" s="118"/>
      <c r="D2" s="118"/>
      <c r="E2" s="118"/>
      <c r="F2" s="118"/>
    </row>
    <row r="3" spans="1:7" x14ac:dyDescent="0.3">
      <c r="A3" s="13" t="s">
        <v>25</v>
      </c>
      <c r="B3" s="115" t="s">
        <v>45</v>
      </c>
      <c r="C3" s="115"/>
      <c r="D3" s="115"/>
      <c r="E3" s="115"/>
      <c r="F3" s="2"/>
    </row>
    <row r="4" spans="1:7" x14ac:dyDescent="0.3">
      <c r="A4" s="13"/>
      <c r="B4" s="12"/>
      <c r="C4" s="12"/>
      <c r="D4" s="12"/>
      <c r="F4" s="14" t="s">
        <v>35</v>
      </c>
    </row>
    <row r="6" spans="1:7" x14ac:dyDescent="0.3">
      <c r="A6" s="37"/>
      <c r="B6" s="99" t="s">
        <v>80</v>
      </c>
      <c r="C6" s="99"/>
      <c r="D6" s="38" t="s">
        <v>77</v>
      </c>
      <c r="E6" s="114" t="s">
        <v>81</v>
      </c>
      <c r="F6" s="111"/>
      <c r="G6" s="39"/>
    </row>
    <row r="7" spans="1:7" x14ac:dyDescent="0.3">
      <c r="A7" s="2" t="s">
        <v>33</v>
      </c>
      <c r="B7" s="40" t="s">
        <v>144</v>
      </c>
      <c r="C7" s="41" t="s">
        <v>145</v>
      </c>
      <c r="D7" s="42" t="s">
        <v>137</v>
      </c>
      <c r="E7" s="43" t="s">
        <v>78</v>
      </c>
      <c r="F7" s="43" t="s">
        <v>79</v>
      </c>
    </row>
    <row r="8" spans="1:7" hidden="1" x14ac:dyDescent="0.3">
      <c r="A8" s="3">
        <v>29617</v>
      </c>
      <c r="B8" s="5">
        <v>387.58595629522381</v>
      </c>
      <c r="C8" s="5"/>
      <c r="D8" s="5"/>
      <c r="E8" s="44" t="e">
        <f ca="1">IF(ISNUMBER(F_Udlaan_Bred_Smal[[#This Row],[BNP]]),F_Udlaan_Bred_Smal[[#This Row],[Udlån, smal definition]]/F_Udlaan_Bred_Smal[[#This Row],[BNP]]*100,NA())</f>
        <v>#N/A</v>
      </c>
      <c r="F8" s="44" t="e">
        <f ca="1">IF(ISNUMBER(F_Udlaan_Bred_Smal[[#This Row],[Udlån, bred definition]]),F_Udlaan_Bred_Smal[[#This Row],[Udlån, bred definition]]/F_Udlaan_Bred_Smal[[#This Row],[BNP]]*100,NA())</f>
        <v>#N/A</v>
      </c>
    </row>
    <row r="9" spans="1:7" hidden="1" x14ac:dyDescent="0.3">
      <c r="A9" s="3">
        <v>29645</v>
      </c>
      <c r="B9" s="5">
        <v>390.24290992213935</v>
      </c>
      <c r="C9" s="5"/>
      <c r="D9" s="5"/>
      <c r="E9" s="44" t="e">
        <f ca="1">IF(ISNUMBER(F_Udlaan_Bred_Smal[[#This Row],[BNP]]),F_Udlaan_Bred_Smal[[#This Row],[Udlån, smal definition]]/F_Udlaan_Bred_Smal[[#This Row],[BNP]]*100,NA())</f>
        <v>#N/A</v>
      </c>
      <c r="F9" s="44" t="e">
        <f ca="1">IF(ISNUMBER(F_Udlaan_Bred_Smal[[#This Row],[Udlån, bred definition]]),F_Udlaan_Bred_Smal[[#This Row],[Udlån, bred definition]]/F_Udlaan_Bred_Smal[[#This Row],[BNP]]*100,NA())</f>
        <v>#N/A</v>
      </c>
    </row>
    <row r="10" spans="1:7" x14ac:dyDescent="0.3">
      <c r="A10" s="3">
        <v>29676</v>
      </c>
      <c r="B10" s="5">
        <v>394.90019257924803</v>
      </c>
      <c r="C10" s="5">
        <v>469.438530116724</v>
      </c>
      <c r="D10" s="5">
        <v>401.09208454653418</v>
      </c>
      <c r="E10" s="44">
        <f ca="1">IF(ISNUMBER(F_Udlaan_Bred_Smal[[#This Row],[BNP]]),F_Udlaan_Bred_Smal[[#This Row],[Udlån, smal definition]]/F_Udlaan_Bred_Smal[[#This Row],[BNP]]*100,NA())</f>
        <v>98.456241794378315</v>
      </c>
      <c r="F10" s="44">
        <f ca="1">IF(ISNUMBER(F_Udlaan_Bred_Smal[[#This Row],[Udlån, bred definition]]),F_Udlaan_Bred_Smal[[#This Row],[Udlån, bred definition]]/F_Udlaan_Bred_Smal[[#This Row],[BNP]]*100,NA())</f>
        <v>117.04008834965187</v>
      </c>
    </row>
    <row r="11" spans="1:7" hidden="1" x14ac:dyDescent="0.3">
      <c r="A11" s="3">
        <v>29706</v>
      </c>
      <c r="B11" s="5">
        <v>396.67553962524187</v>
      </c>
      <c r="C11" s="5"/>
      <c r="D11" s="5"/>
      <c r="E11" s="44" t="e">
        <f ca="1">IF(ISNUMBER(F_Udlaan_Bred_Smal[[#This Row],[BNP]]),F_Udlaan_Bred_Smal[[#This Row],[Udlån, smal definition]]/F_Udlaan_Bred_Smal[[#This Row],[BNP]]*100,NA())</f>
        <v>#N/A</v>
      </c>
      <c r="F11" s="44" t="e">
        <f ca="1">IF(ISNUMBER(F_Udlaan_Bred_Smal[[#This Row],[Udlån, bred definition]]),F_Udlaan_Bred_Smal[[#This Row],[Udlån, bred definition]]/F_Udlaan_Bred_Smal[[#This Row],[BNP]]*100,NA())</f>
        <v>#N/A</v>
      </c>
    </row>
    <row r="12" spans="1:7" hidden="1" x14ac:dyDescent="0.3">
      <c r="A12" s="3">
        <v>29737</v>
      </c>
      <c r="B12" s="5">
        <v>400.47906002303421</v>
      </c>
      <c r="C12" s="5"/>
      <c r="D12" s="5"/>
      <c r="E12" s="44" t="e">
        <f ca="1">IF(ISNUMBER(F_Udlaan_Bred_Smal[[#This Row],[BNP]]),F_Udlaan_Bred_Smal[[#This Row],[Udlån, smal definition]]/F_Udlaan_Bred_Smal[[#This Row],[BNP]]*100,NA())</f>
        <v>#N/A</v>
      </c>
      <c r="F12" s="44" t="e">
        <f ca="1">IF(ISNUMBER(F_Udlaan_Bred_Smal[[#This Row],[Udlån, bred definition]]),F_Udlaan_Bred_Smal[[#This Row],[Udlån, bred definition]]/F_Udlaan_Bred_Smal[[#This Row],[BNP]]*100,NA())</f>
        <v>#N/A</v>
      </c>
    </row>
    <row r="13" spans="1:7" x14ac:dyDescent="0.3">
      <c r="A13" s="3">
        <v>29767</v>
      </c>
      <c r="B13" s="5">
        <v>407.0515679361676</v>
      </c>
      <c r="C13" s="5">
        <v>484.46174278781973</v>
      </c>
      <c r="D13" s="5">
        <v>408.94756058267677</v>
      </c>
      <c r="E13" s="44">
        <f ca="1">IF(ISNUMBER(F_Udlaan_Bred_Smal[[#This Row],[BNP]]),F_Udlaan_Bred_Smal[[#This Row],[Udlån, smal definition]]/F_Udlaan_Bred_Smal[[#This Row],[BNP]]*100,NA())</f>
        <v>99.536372672376942</v>
      </c>
      <c r="F13" s="44">
        <f ca="1">IF(ISNUMBER(F_Udlaan_Bred_Smal[[#This Row],[Udlån, bred definition]]),F_Udlaan_Bred_Smal[[#This Row],[Udlån, bred definition]]/F_Udlaan_Bred_Smal[[#This Row],[BNP]]*100,NA())</f>
        <v>118.4654927633139</v>
      </c>
    </row>
    <row r="14" spans="1:7" hidden="1" x14ac:dyDescent="0.3">
      <c r="A14" s="3">
        <v>29798</v>
      </c>
      <c r="B14" s="5">
        <v>405.21252749919836</v>
      </c>
      <c r="C14" s="5"/>
      <c r="D14" s="5"/>
      <c r="E14" s="44" t="e">
        <f ca="1">IF(ISNUMBER(F_Udlaan_Bred_Smal[[#This Row],[BNP]]),F_Udlaan_Bred_Smal[[#This Row],[Udlån, smal definition]]/F_Udlaan_Bred_Smal[[#This Row],[BNP]]*100,NA())</f>
        <v>#N/A</v>
      </c>
      <c r="F14" s="44" t="e">
        <f ca="1">IF(ISNUMBER(F_Udlaan_Bred_Smal[[#This Row],[Udlån, bred definition]]),F_Udlaan_Bred_Smal[[#This Row],[Udlån, bred definition]]/F_Udlaan_Bred_Smal[[#This Row],[BNP]]*100,NA())</f>
        <v>#N/A</v>
      </c>
    </row>
    <row r="15" spans="1:7" hidden="1" x14ac:dyDescent="0.3">
      <c r="A15" s="3">
        <v>29829</v>
      </c>
      <c r="B15" s="5">
        <v>407.83906635946835</v>
      </c>
      <c r="C15" s="5"/>
      <c r="D15" s="5"/>
      <c r="E15" s="44" t="e">
        <f ca="1">IF(ISNUMBER(F_Udlaan_Bred_Smal[[#This Row],[BNP]]),F_Udlaan_Bred_Smal[[#This Row],[Udlån, smal definition]]/F_Udlaan_Bred_Smal[[#This Row],[BNP]]*100,NA())</f>
        <v>#N/A</v>
      </c>
      <c r="F15" s="44" t="e">
        <f ca="1">IF(ISNUMBER(F_Udlaan_Bred_Smal[[#This Row],[Udlån, bred definition]]),F_Udlaan_Bred_Smal[[#This Row],[Udlån, bred definition]]/F_Udlaan_Bred_Smal[[#This Row],[BNP]]*100,NA())</f>
        <v>#N/A</v>
      </c>
    </row>
    <row r="16" spans="1:7" x14ac:dyDescent="0.3">
      <c r="A16" s="3">
        <v>29859</v>
      </c>
      <c r="B16" s="5">
        <v>412.89221241992948</v>
      </c>
      <c r="C16" s="5">
        <v>491.62684990553169</v>
      </c>
      <c r="D16" s="5">
        <v>419.99546227413248</v>
      </c>
      <c r="E16" s="44">
        <f ca="1">IF(ISNUMBER(F_Udlaan_Bred_Smal[[#This Row],[BNP]]),F_Udlaan_Bred_Smal[[#This Row],[Udlån, smal definition]]/F_Udlaan_Bred_Smal[[#This Row],[BNP]]*100,NA())</f>
        <v>98.308731762066827</v>
      </c>
      <c r="F16" s="44">
        <f ca="1">IF(ISNUMBER(F_Udlaan_Bred_Smal[[#This Row],[Udlån, bred definition]]),F_Udlaan_Bred_Smal[[#This Row],[Udlån, bred definition]]/F_Udlaan_Bred_Smal[[#This Row],[BNP]]*100,NA())</f>
        <v>117.05527656026082</v>
      </c>
    </row>
    <row r="17" spans="1:6" hidden="1" x14ac:dyDescent="0.3">
      <c r="A17" s="3">
        <v>29890</v>
      </c>
      <c r="B17" s="5">
        <v>412.01489016411807</v>
      </c>
      <c r="C17" s="5"/>
      <c r="D17" s="5"/>
      <c r="E17" s="44" t="e">
        <f ca="1">IF(ISNUMBER(F_Udlaan_Bred_Smal[[#This Row],[BNP]]),F_Udlaan_Bred_Smal[[#This Row],[Udlån, smal definition]]/F_Udlaan_Bred_Smal[[#This Row],[BNP]]*100,NA())</f>
        <v>#N/A</v>
      </c>
      <c r="F17" s="44" t="e">
        <f ca="1">IF(ISNUMBER(F_Udlaan_Bred_Smal[[#This Row],[Udlån, bred definition]]),F_Udlaan_Bred_Smal[[#This Row],[Udlån, bred definition]]/F_Udlaan_Bred_Smal[[#This Row],[BNP]]*100,NA())</f>
        <v>#N/A</v>
      </c>
    </row>
    <row r="18" spans="1:6" hidden="1" x14ac:dyDescent="0.3">
      <c r="A18" s="3">
        <v>29920</v>
      </c>
      <c r="B18" s="5">
        <v>413.20096767478515</v>
      </c>
      <c r="C18" s="5"/>
      <c r="D18" s="5"/>
      <c r="E18" s="44" t="e">
        <f ca="1">IF(ISNUMBER(F_Udlaan_Bred_Smal[[#This Row],[BNP]]),F_Udlaan_Bred_Smal[[#This Row],[Udlån, smal definition]]/F_Udlaan_Bred_Smal[[#This Row],[BNP]]*100,NA())</f>
        <v>#N/A</v>
      </c>
      <c r="F18" s="44" t="e">
        <f ca="1">IF(ISNUMBER(F_Udlaan_Bred_Smal[[#This Row],[Udlån, bred definition]]),F_Udlaan_Bred_Smal[[#This Row],[Udlån, bred definition]]/F_Udlaan_Bred_Smal[[#This Row],[BNP]]*100,NA())</f>
        <v>#N/A</v>
      </c>
    </row>
    <row r="19" spans="1:6" x14ac:dyDescent="0.3">
      <c r="A19" s="3">
        <v>29951</v>
      </c>
      <c r="B19" s="5">
        <v>419.08037275507536</v>
      </c>
      <c r="C19" s="5">
        <v>498.86858270034594</v>
      </c>
      <c r="D19" s="5">
        <v>431.73393523882879</v>
      </c>
      <c r="E19" s="44">
        <f ca="1">IF(ISNUMBER(F_Udlaan_Bred_Smal[[#This Row],[BNP]]),F_Udlaan_Bred_Smal[[#This Row],[Udlån, smal definition]]/F_Udlaan_Bred_Smal[[#This Row],[BNP]]*100,NA())</f>
        <v>97.06912951451136</v>
      </c>
      <c r="F19" s="44">
        <f ca="1">IF(ISNUMBER(F_Udlaan_Bred_Smal[[#This Row],[Udlån, bred definition]]),F_Udlaan_Bred_Smal[[#This Row],[Udlån, bred definition]]/F_Udlaan_Bred_Smal[[#This Row],[BNP]]*100,NA())</f>
        <v>115.5500047556788</v>
      </c>
    </row>
    <row r="20" spans="1:6" hidden="1" x14ac:dyDescent="0.3">
      <c r="A20" s="3">
        <v>29982</v>
      </c>
      <c r="B20" s="5">
        <v>418.24567807751083</v>
      </c>
      <c r="C20" s="5"/>
      <c r="D20" s="5"/>
      <c r="E20" s="44" t="e">
        <f ca="1">IF(ISNUMBER(F_Udlaan_Bred_Smal[[#This Row],[BNP]]),F_Udlaan_Bred_Smal[[#This Row],[Udlån, smal definition]]/F_Udlaan_Bred_Smal[[#This Row],[BNP]]*100,NA())</f>
        <v>#N/A</v>
      </c>
      <c r="F20" s="44" t="e">
        <f ca="1">IF(ISNUMBER(F_Udlaan_Bred_Smal[[#This Row],[Udlån, bred definition]]),F_Udlaan_Bred_Smal[[#This Row],[Udlån, bred definition]]/F_Udlaan_Bred_Smal[[#This Row],[BNP]]*100,NA())</f>
        <v>#N/A</v>
      </c>
    </row>
    <row r="21" spans="1:6" hidden="1" x14ac:dyDescent="0.3">
      <c r="A21" s="3">
        <v>30010</v>
      </c>
      <c r="B21" s="5">
        <v>421.15622872532981</v>
      </c>
      <c r="C21" s="5"/>
      <c r="D21" s="5"/>
      <c r="E21" s="44" t="e">
        <f ca="1">IF(ISNUMBER(F_Udlaan_Bred_Smal[[#This Row],[BNP]]),F_Udlaan_Bred_Smal[[#This Row],[Udlån, smal definition]]/F_Udlaan_Bred_Smal[[#This Row],[BNP]]*100,NA())</f>
        <v>#N/A</v>
      </c>
      <c r="F21" s="44" t="e">
        <f ca="1">IF(ISNUMBER(F_Udlaan_Bred_Smal[[#This Row],[Udlån, bred definition]]),F_Udlaan_Bred_Smal[[#This Row],[Udlån, bred definition]]/F_Udlaan_Bred_Smal[[#This Row],[BNP]]*100,NA())</f>
        <v>#N/A</v>
      </c>
    </row>
    <row r="22" spans="1:6" x14ac:dyDescent="0.3">
      <c r="A22" s="3">
        <v>30041</v>
      </c>
      <c r="B22" s="5">
        <v>425.89102075892743</v>
      </c>
      <c r="C22" s="5">
        <v>507.57709921331002</v>
      </c>
      <c r="D22" s="5">
        <v>444.67079560332093</v>
      </c>
      <c r="E22" s="44">
        <f ca="1">IF(ISNUMBER(F_Udlaan_Bred_Smal[[#This Row],[BNP]]),F_Udlaan_Bred_Smal[[#This Row],[Udlån, smal definition]]/F_Udlaan_Bred_Smal[[#This Row],[BNP]]*100,NA())</f>
        <v>95.776701544135932</v>
      </c>
      <c r="F22" s="44">
        <f ca="1">IF(ISNUMBER(F_Udlaan_Bred_Smal[[#This Row],[Udlån, bred definition]]),F_Udlaan_Bred_Smal[[#This Row],[Udlån, bred definition]]/F_Udlaan_Bred_Smal[[#This Row],[BNP]]*100,NA())</f>
        <v>114.14671353099297</v>
      </c>
    </row>
    <row r="23" spans="1:6" hidden="1" x14ac:dyDescent="0.3">
      <c r="A23" s="3">
        <v>30071</v>
      </c>
      <c r="B23" s="5">
        <v>426.15741930493056</v>
      </c>
      <c r="C23" s="5"/>
      <c r="D23" s="5"/>
      <c r="E23" s="44" t="e">
        <f ca="1">IF(ISNUMBER(F_Udlaan_Bred_Smal[[#This Row],[BNP]]),F_Udlaan_Bred_Smal[[#This Row],[Udlån, smal definition]]/F_Udlaan_Bred_Smal[[#This Row],[BNP]]*100,NA())</f>
        <v>#N/A</v>
      </c>
      <c r="F23" s="44" t="e">
        <f ca="1">IF(ISNUMBER(F_Udlaan_Bred_Smal[[#This Row],[Udlån, bred definition]]),F_Udlaan_Bred_Smal[[#This Row],[Udlån, bred definition]]/F_Udlaan_Bred_Smal[[#This Row],[BNP]]*100,NA())</f>
        <v>#N/A</v>
      </c>
    </row>
    <row r="24" spans="1:6" hidden="1" x14ac:dyDescent="0.3">
      <c r="A24" s="3">
        <v>30102</v>
      </c>
      <c r="B24" s="5">
        <v>430.18148447470764</v>
      </c>
      <c r="C24" s="5"/>
      <c r="D24" s="5"/>
      <c r="E24" s="44" t="e">
        <f ca="1">IF(ISNUMBER(F_Udlaan_Bred_Smal[[#This Row],[BNP]]),F_Udlaan_Bred_Smal[[#This Row],[Udlån, smal definition]]/F_Udlaan_Bred_Smal[[#This Row],[BNP]]*100,NA())</f>
        <v>#N/A</v>
      </c>
      <c r="F24" s="44" t="e">
        <f ca="1">IF(ISNUMBER(F_Udlaan_Bred_Smal[[#This Row],[Udlån, bred definition]]),F_Udlaan_Bred_Smal[[#This Row],[Udlån, bred definition]]/F_Udlaan_Bred_Smal[[#This Row],[BNP]]*100,NA())</f>
        <v>#N/A</v>
      </c>
    </row>
    <row r="25" spans="1:6" x14ac:dyDescent="0.3">
      <c r="A25" s="3">
        <v>30132</v>
      </c>
      <c r="B25" s="5">
        <v>436.51136192790591</v>
      </c>
      <c r="C25" s="5">
        <v>520.54183606994445</v>
      </c>
      <c r="D25" s="5">
        <v>460.24441417847078</v>
      </c>
      <c r="E25" s="44">
        <f ca="1">IF(ISNUMBER(F_Udlaan_Bred_Smal[[#This Row],[BNP]]),F_Udlaan_Bred_Smal[[#This Row],[Udlån, smal definition]]/F_Udlaan_Bred_Smal[[#This Row],[BNP]]*100,NA())</f>
        <v>94.843380708285622</v>
      </c>
      <c r="F25" s="44">
        <f ca="1">IF(ISNUMBER(F_Udlaan_Bred_Smal[[#This Row],[Udlån, bred definition]]),F_Udlaan_Bred_Smal[[#This Row],[Udlån, bred definition]]/F_Udlaan_Bred_Smal[[#This Row],[BNP]]*100,NA())</f>
        <v>113.10117407923433</v>
      </c>
    </row>
    <row r="26" spans="1:6" hidden="1" x14ac:dyDescent="0.3">
      <c r="A26" s="3">
        <v>30163</v>
      </c>
      <c r="B26" s="5">
        <v>434.0094035893618</v>
      </c>
      <c r="C26" s="5"/>
      <c r="D26" s="5"/>
      <c r="E26" s="44" t="e">
        <f ca="1">IF(ISNUMBER(F_Udlaan_Bred_Smal[[#This Row],[BNP]]),F_Udlaan_Bred_Smal[[#This Row],[Udlån, smal definition]]/F_Udlaan_Bred_Smal[[#This Row],[BNP]]*100,NA())</f>
        <v>#N/A</v>
      </c>
      <c r="F26" s="44" t="e">
        <f ca="1">IF(ISNUMBER(F_Udlaan_Bred_Smal[[#This Row],[Udlån, bred definition]]),F_Udlaan_Bred_Smal[[#This Row],[Udlån, bred definition]]/F_Udlaan_Bred_Smal[[#This Row],[BNP]]*100,NA())</f>
        <v>#N/A</v>
      </c>
    </row>
    <row r="27" spans="1:6" hidden="1" x14ac:dyDescent="0.3">
      <c r="A27" s="3">
        <v>30194</v>
      </c>
      <c r="B27" s="5">
        <v>436.36360371129143</v>
      </c>
      <c r="C27" s="5"/>
      <c r="D27" s="5"/>
      <c r="E27" s="44" t="e">
        <f ca="1">IF(ISNUMBER(F_Udlaan_Bred_Smal[[#This Row],[BNP]]),F_Udlaan_Bred_Smal[[#This Row],[Udlån, smal definition]]/F_Udlaan_Bred_Smal[[#This Row],[BNP]]*100,NA())</f>
        <v>#N/A</v>
      </c>
      <c r="F27" s="44" t="e">
        <f ca="1">IF(ISNUMBER(F_Udlaan_Bred_Smal[[#This Row],[Udlån, bred definition]]),F_Udlaan_Bred_Smal[[#This Row],[Udlån, bred definition]]/F_Udlaan_Bred_Smal[[#This Row],[BNP]]*100,NA())</f>
        <v>#N/A</v>
      </c>
    </row>
    <row r="28" spans="1:6" x14ac:dyDescent="0.3">
      <c r="A28" s="3">
        <v>30224</v>
      </c>
      <c r="B28" s="5">
        <v>442.38158330838399</v>
      </c>
      <c r="C28" s="5">
        <v>527.78920334427357</v>
      </c>
      <c r="D28" s="5">
        <v>476.3691039380725</v>
      </c>
      <c r="E28" s="44">
        <f ca="1">IF(ISNUMBER(F_Udlaan_Bred_Smal[[#This Row],[BNP]]),F_Udlaan_Bred_Smal[[#This Row],[Udlån, smal definition]]/F_Udlaan_Bred_Smal[[#This Row],[BNP]]*100,NA())</f>
        <v>92.86529702520194</v>
      </c>
      <c r="F28" s="44">
        <f ca="1">IF(ISNUMBER(F_Udlaan_Bred_Smal[[#This Row],[Udlån, bred definition]]),F_Udlaan_Bred_Smal[[#This Row],[Udlån, bred definition]]/F_Udlaan_Bred_Smal[[#This Row],[BNP]]*100,NA())</f>
        <v>110.79417178425695</v>
      </c>
    </row>
    <row r="29" spans="1:6" hidden="1" x14ac:dyDescent="0.3">
      <c r="A29" s="3">
        <v>30255</v>
      </c>
      <c r="B29" s="5">
        <v>440.78466883324029</v>
      </c>
      <c r="C29" s="5"/>
      <c r="D29" s="5"/>
      <c r="E29" s="44" t="e">
        <f ca="1">IF(ISNUMBER(F_Udlaan_Bred_Smal[[#This Row],[BNP]]),F_Udlaan_Bred_Smal[[#This Row],[Udlån, smal definition]]/F_Udlaan_Bred_Smal[[#This Row],[BNP]]*100,NA())</f>
        <v>#N/A</v>
      </c>
      <c r="F29" s="44" t="e">
        <f ca="1">IF(ISNUMBER(F_Udlaan_Bred_Smal[[#This Row],[Udlån, bred definition]]),F_Udlaan_Bred_Smal[[#This Row],[Udlån, bred definition]]/F_Udlaan_Bred_Smal[[#This Row],[BNP]]*100,NA())</f>
        <v>#N/A</v>
      </c>
    </row>
    <row r="30" spans="1:6" hidden="1" x14ac:dyDescent="0.3">
      <c r="A30" s="3">
        <v>30285</v>
      </c>
      <c r="B30" s="5">
        <v>441.15898360134827</v>
      </c>
      <c r="C30" s="5"/>
      <c r="D30" s="5"/>
      <c r="E30" s="44" t="e">
        <f ca="1">IF(ISNUMBER(F_Udlaan_Bred_Smal[[#This Row],[BNP]]),F_Udlaan_Bred_Smal[[#This Row],[Udlån, smal definition]]/F_Udlaan_Bred_Smal[[#This Row],[BNP]]*100,NA())</f>
        <v>#N/A</v>
      </c>
      <c r="F30" s="44" t="e">
        <f ca="1">IF(ISNUMBER(F_Udlaan_Bred_Smal[[#This Row],[Udlån, bred definition]]),F_Udlaan_Bred_Smal[[#This Row],[Udlån, bred definition]]/F_Udlaan_Bred_Smal[[#This Row],[BNP]]*100,NA())</f>
        <v>#N/A</v>
      </c>
    </row>
    <row r="31" spans="1:6" x14ac:dyDescent="0.3">
      <c r="A31" s="3">
        <v>30316</v>
      </c>
      <c r="B31" s="5">
        <v>446.67144870198979</v>
      </c>
      <c r="C31" s="5">
        <v>532.68410955305376</v>
      </c>
      <c r="D31" s="5">
        <v>491.63704662173507</v>
      </c>
      <c r="E31" s="44">
        <f ca="1">IF(ISNUMBER(F_Udlaan_Bred_Smal[[#This Row],[BNP]]),F_Udlaan_Bred_Smal[[#This Row],[Udlån, smal definition]]/F_Udlaan_Bred_Smal[[#This Row],[BNP]]*100,NA())</f>
        <v>90.853903661507076</v>
      </c>
      <c r="F31" s="44">
        <f ca="1">IF(ISNUMBER(F_Udlaan_Bred_Smal[[#This Row],[Udlån, bred definition]]),F_Udlaan_Bred_Smal[[#This Row],[Udlån, bred definition]]/F_Udlaan_Bred_Smal[[#This Row],[BNP]]*100,NA())</f>
        <v>108.34905815446008</v>
      </c>
    </row>
    <row r="32" spans="1:6" hidden="1" x14ac:dyDescent="0.3">
      <c r="A32" s="3">
        <v>30347</v>
      </c>
      <c r="B32" s="5">
        <v>445.08002835866239</v>
      </c>
      <c r="C32" s="5"/>
      <c r="D32" s="5"/>
      <c r="E32" s="44" t="e">
        <f ca="1">IF(ISNUMBER(F_Udlaan_Bred_Smal[[#This Row],[BNP]]),F_Udlaan_Bred_Smal[[#This Row],[Udlån, smal definition]]/F_Udlaan_Bred_Smal[[#This Row],[BNP]]*100,NA())</f>
        <v>#N/A</v>
      </c>
      <c r="F32" s="44" t="e">
        <f ca="1">IF(ISNUMBER(F_Udlaan_Bred_Smal[[#This Row],[Udlån, bred definition]]),F_Udlaan_Bred_Smal[[#This Row],[Udlån, bred definition]]/F_Udlaan_Bred_Smal[[#This Row],[BNP]]*100,NA())</f>
        <v>#N/A</v>
      </c>
    </row>
    <row r="33" spans="1:6" hidden="1" x14ac:dyDescent="0.3">
      <c r="A33" s="3">
        <v>30375</v>
      </c>
      <c r="B33" s="5">
        <v>448.14354003848081</v>
      </c>
      <c r="C33" s="5"/>
      <c r="D33" s="5"/>
      <c r="E33" s="44" t="e">
        <f ca="1">IF(ISNUMBER(F_Udlaan_Bred_Smal[[#This Row],[BNP]]),F_Udlaan_Bred_Smal[[#This Row],[Udlån, smal definition]]/F_Udlaan_Bred_Smal[[#This Row],[BNP]]*100,NA())</f>
        <v>#N/A</v>
      </c>
      <c r="F33" s="44" t="e">
        <f ca="1">IF(ISNUMBER(F_Udlaan_Bred_Smal[[#This Row],[Udlån, bred definition]]),F_Udlaan_Bred_Smal[[#This Row],[Udlån, bred definition]]/F_Udlaan_Bred_Smal[[#This Row],[BNP]]*100,NA())</f>
        <v>#N/A</v>
      </c>
    </row>
    <row r="34" spans="1:6" x14ac:dyDescent="0.3">
      <c r="A34" s="3">
        <v>30406</v>
      </c>
      <c r="B34" s="5">
        <v>455.3077675007757</v>
      </c>
      <c r="C34" s="5">
        <v>543.36105292440573</v>
      </c>
      <c r="D34" s="5">
        <v>506.112681399351</v>
      </c>
      <c r="E34" s="44">
        <f ca="1">IF(ISNUMBER(F_Udlaan_Bred_Smal[[#This Row],[BNP]]),F_Udlaan_Bred_Smal[[#This Row],[Udlån, smal definition]]/F_Udlaan_Bred_Smal[[#This Row],[BNP]]*100,NA())</f>
        <v>89.96173860767432</v>
      </c>
      <c r="F34" s="44">
        <f ca="1">IF(ISNUMBER(F_Udlaan_Bred_Smal[[#This Row],[Udlån, bred definition]]),F_Udlaan_Bred_Smal[[#This Row],[Udlån, bred definition]]/F_Udlaan_Bred_Smal[[#This Row],[BNP]]*100,NA())</f>
        <v>107.35969931084648</v>
      </c>
    </row>
    <row r="35" spans="1:6" hidden="1" x14ac:dyDescent="0.3">
      <c r="A35" s="3">
        <v>30436</v>
      </c>
      <c r="B35" s="5">
        <v>458.38396566162203</v>
      </c>
      <c r="C35" s="5"/>
      <c r="D35" s="5"/>
      <c r="E35" s="44" t="e">
        <f ca="1">IF(ISNUMBER(F_Udlaan_Bred_Smal[[#This Row],[BNP]]),F_Udlaan_Bred_Smal[[#This Row],[Udlån, smal definition]]/F_Udlaan_Bred_Smal[[#This Row],[BNP]]*100,NA())</f>
        <v>#N/A</v>
      </c>
      <c r="F35" s="44" t="e">
        <f ca="1">IF(ISNUMBER(F_Udlaan_Bred_Smal[[#This Row],[Udlån, bred definition]]),F_Udlaan_Bred_Smal[[#This Row],[Udlån, bred definition]]/F_Udlaan_Bred_Smal[[#This Row],[BNP]]*100,NA())</f>
        <v>#N/A</v>
      </c>
    </row>
    <row r="36" spans="1:6" hidden="1" x14ac:dyDescent="0.3">
      <c r="A36" s="3">
        <v>30467</v>
      </c>
      <c r="B36" s="5">
        <v>462.78338995881694</v>
      </c>
      <c r="C36" s="5"/>
      <c r="D36" s="5"/>
      <c r="E36" s="44" t="e">
        <f ca="1">IF(ISNUMBER(F_Udlaan_Bred_Smal[[#This Row],[BNP]]),F_Udlaan_Bred_Smal[[#This Row],[Udlån, smal definition]]/F_Udlaan_Bred_Smal[[#This Row],[BNP]]*100,NA())</f>
        <v>#N/A</v>
      </c>
      <c r="F36" s="44" t="e">
        <f ca="1">IF(ISNUMBER(F_Udlaan_Bred_Smal[[#This Row],[Udlån, bred definition]]),F_Udlaan_Bred_Smal[[#This Row],[Udlån, bred definition]]/F_Udlaan_Bred_Smal[[#This Row],[BNP]]*100,NA())</f>
        <v>#N/A</v>
      </c>
    </row>
    <row r="37" spans="1:6" x14ac:dyDescent="0.3">
      <c r="A37" s="3">
        <v>30497</v>
      </c>
      <c r="B37" s="5">
        <v>471.88203895161121</v>
      </c>
      <c r="C37" s="5">
        <v>563.21604925556505</v>
      </c>
      <c r="D37" s="5">
        <v>519.51203604785383</v>
      </c>
      <c r="E37" s="44">
        <f ca="1">IF(ISNUMBER(F_Udlaan_Bred_Smal[[#This Row],[BNP]]),F_Udlaan_Bred_Smal[[#This Row],[Udlån, smal definition]]/F_Udlaan_Bred_Smal[[#This Row],[BNP]]*100,NA())</f>
        <v>90.831781789198956</v>
      </c>
      <c r="F37" s="44">
        <f ca="1">IF(ISNUMBER(F_Udlaan_Bred_Smal[[#This Row],[Udlån, bred definition]]),F_Udlaan_Bred_Smal[[#This Row],[Udlån, bred definition]]/F_Udlaan_Bred_Smal[[#This Row],[BNP]]*100,NA())</f>
        <v>108.41251216048545</v>
      </c>
    </row>
    <row r="38" spans="1:6" hidden="1" x14ac:dyDescent="0.3">
      <c r="A38" s="3">
        <v>30528</v>
      </c>
      <c r="B38" s="5">
        <v>471.4861449583222</v>
      </c>
      <c r="C38" s="5"/>
      <c r="D38" s="5"/>
      <c r="E38" s="44" t="e">
        <f ca="1">IF(ISNUMBER(F_Udlaan_Bred_Smal[[#This Row],[BNP]]),F_Udlaan_Bred_Smal[[#This Row],[Udlån, smal definition]]/F_Udlaan_Bred_Smal[[#This Row],[BNP]]*100,NA())</f>
        <v>#N/A</v>
      </c>
      <c r="F38" s="44" t="e">
        <f ca="1">IF(ISNUMBER(F_Udlaan_Bred_Smal[[#This Row],[Udlån, bred definition]]),F_Udlaan_Bred_Smal[[#This Row],[Udlån, bred definition]]/F_Udlaan_Bred_Smal[[#This Row],[BNP]]*100,NA())</f>
        <v>#N/A</v>
      </c>
    </row>
    <row r="39" spans="1:6" hidden="1" x14ac:dyDescent="0.3">
      <c r="A39" s="3">
        <v>30559</v>
      </c>
      <c r="B39" s="5">
        <v>473.66722020105516</v>
      </c>
      <c r="C39" s="5"/>
      <c r="D39" s="5"/>
      <c r="E39" s="44" t="e">
        <f ca="1">IF(ISNUMBER(F_Udlaan_Bred_Smal[[#This Row],[BNP]]),F_Udlaan_Bred_Smal[[#This Row],[Udlån, smal definition]]/F_Udlaan_Bred_Smal[[#This Row],[BNP]]*100,NA())</f>
        <v>#N/A</v>
      </c>
      <c r="F39" s="44" t="e">
        <f ca="1">IF(ISNUMBER(F_Udlaan_Bred_Smal[[#This Row],[Udlån, bred definition]]),F_Udlaan_Bred_Smal[[#This Row],[Udlån, bred definition]]/F_Udlaan_Bred_Smal[[#This Row],[BNP]]*100,NA())</f>
        <v>#N/A</v>
      </c>
    </row>
    <row r="40" spans="1:6" x14ac:dyDescent="0.3">
      <c r="A40" s="3">
        <v>30589</v>
      </c>
      <c r="B40" s="5">
        <v>482.0169845734373</v>
      </c>
      <c r="C40" s="5">
        <v>575.44836639592472</v>
      </c>
      <c r="D40" s="5">
        <v>529.55928681258752</v>
      </c>
      <c r="E40" s="44">
        <f ca="1">IF(ISNUMBER(F_Udlaan_Bred_Smal[[#This Row],[BNP]]),F_Udlaan_Bred_Smal[[#This Row],[Udlån, smal definition]]/F_Udlaan_Bred_Smal[[#This Row],[BNP]]*100,NA())</f>
        <v>91.022289019741891</v>
      </c>
      <c r="F40" s="44">
        <f ca="1">IF(ISNUMBER(F_Udlaan_Bred_Smal[[#This Row],[Udlån, bred definition]]),F_Udlaan_Bred_Smal[[#This Row],[Udlån, bred definition]]/F_Udlaan_Bred_Smal[[#This Row],[BNP]]*100,NA())</f>
        <v>108.66552258190826</v>
      </c>
    </row>
    <row r="41" spans="1:6" hidden="1" x14ac:dyDescent="0.3">
      <c r="A41" s="3">
        <v>30620</v>
      </c>
      <c r="B41" s="5">
        <v>482.92323261768883</v>
      </c>
      <c r="C41" s="5"/>
      <c r="D41" s="5"/>
      <c r="E41" s="44" t="e">
        <f ca="1">IF(ISNUMBER(F_Udlaan_Bred_Smal[[#This Row],[BNP]]),F_Udlaan_Bred_Smal[[#This Row],[Udlån, smal definition]]/F_Udlaan_Bred_Smal[[#This Row],[BNP]]*100,NA())</f>
        <v>#N/A</v>
      </c>
      <c r="F41" s="44" t="e">
        <f ca="1">IF(ISNUMBER(F_Udlaan_Bred_Smal[[#This Row],[Udlån, bred definition]]),F_Udlaan_Bred_Smal[[#This Row],[Udlån, bred definition]]/F_Udlaan_Bred_Smal[[#This Row],[BNP]]*100,NA())</f>
        <v>#N/A</v>
      </c>
    </row>
    <row r="42" spans="1:6" hidden="1" x14ac:dyDescent="0.3">
      <c r="A42" s="3">
        <v>30650</v>
      </c>
      <c r="B42" s="5">
        <v>487.12459119710354</v>
      </c>
      <c r="C42" s="5"/>
      <c r="D42" s="5"/>
      <c r="E42" s="44" t="e">
        <f ca="1">IF(ISNUMBER(F_Udlaan_Bred_Smal[[#This Row],[BNP]]),F_Udlaan_Bred_Smal[[#This Row],[Udlån, smal definition]]/F_Udlaan_Bred_Smal[[#This Row],[BNP]]*100,NA())</f>
        <v>#N/A</v>
      </c>
      <c r="F42" s="44" t="e">
        <f ca="1">IF(ISNUMBER(F_Udlaan_Bred_Smal[[#This Row],[Udlån, bred definition]]),F_Udlaan_Bred_Smal[[#This Row],[Udlån, bred definition]]/F_Udlaan_Bred_Smal[[#This Row],[BNP]]*100,NA())</f>
        <v>#N/A</v>
      </c>
    </row>
    <row r="43" spans="1:6" x14ac:dyDescent="0.3">
      <c r="A43" s="3">
        <v>30681</v>
      </c>
      <c r="B43" s="5">
        <v>497.78195009438627</v>
      </c>
      <c r="C43" s="5">
        <v>594.71505131289189</v>
      </c>
      <c r="D43" s="5">
        <v>542.80616148107674</v>
      </c>
      <c r="E43" s="44">
        <f ca="1">IF(ISNUMBER(F_Udlaan_Bred_Smal[[#This Row],[BNP]]),F_Udlaan_Bred_Smal[[#This Row],[Udlån, smal definition]]/F_Udlaan_Bred_Smal[[#This Row],[BNP]]*100,NA())</f>
        <v>91.705287341647079</v>
      </c>
      <c r="F43" s="44">
        <f ca="1">IF(ISNUMBER(F_Udlaan_Bred_Smal[[#This Row],[Udlån, bred definition]]),F_Udlaan_Bred_Smal[[#This Row],[Udlån, bred definition]]/F_Udlaan_Bred_Smal[[#This Row],[BNP]]*100,NA())</f>
        <v>109.56306201281483</v>
      </c>
    </row>
    <row r="44" spans="1:6" hidden="1" x14ac:dyDescent="0.3">
      <c r="A44" s="3">
        <v>30712</v>
      </c>
      <c r="B44" s="5">
        <v>500.7770759807197</v>
      </c>
      <c r="C44" s="5"/>
      <c r="D44" s="5"/>
      <c r="E44" s="44" t="e">
        <f ca="1">IF(ISNUMBER(F_Udlaan_Bred_Smal[[#This Row],[BNP]]),F_Udlaan_Bred_Smal[[#This Row],[Udlån, smal definition]]/F_Udlaan_Bred_Smal[[#This Row],[BNP]]*100,NA())</f>
        <v>#N/A</v>
      </c>
      <c r="F44" s="44" t="e">
        <f ca="1">IF(ISNUMBER(F_Udlaan_Bred_Smal[[#This Row],[Udlån, bred definition]]),F_Udlaan_Bred_Smal[[#This Row],[Udlån, bred definition]]/F_Udlaan_Bred_Smal[[#This Row],[BNP]]*100,NA())</f>
        <v>#N/A</v>
      </c>
    </row>
    <row r="45" spans="1:6" hidden="1" x14ac:dyDescent="0.3">
      <c r="A45" s="3">
        <v>30741</v>
      </c>
      <c r="B45" s="5">
        <v>506.8930564324225</v>
      </c>
      <c r="C45" s="5"/>
      <c r="D45" s="5"/>
      <c r="E45" s="44" t="e">
        <f ca="1">IF(ISNUMBER(F_Udlaan_Bred_Smal[[#This Row],[BNP]]),F_Udlaan_Bred_Smal[[#This Row],[Udlån, smal definition]]/F_Udlaan_Bred_Smal[[#This Row],[BNP]]*100,NA())</f>
        <v>#N/A</v>
      </c>
      <c r="F45" s="44" t="e">
        <f ca="1">IF(ISNUMBER(F_Udlaan_Bred_Smal[[#This Row],[Udlån, bred definition]]),F_Udlaan_Bred_Smal[[#This Row],[Udlån, bred definition]]/F_Udlaan_Bred_Smal[[#This Row],[BNP]]*100,NA())</f>
        <v>#N/A</v>
      </c>
    </row>
    <row r="46" spans="1:6" x14ac:dyDescent="0.3">
      <c r="A46" s="3">
        <v>30772</v>
      </c>
      <c r="B46" s="5">
        <v>516.2860842834848</v>
      </c>
      <c r="C46" s="5">
        <v>615.93957654744418</v>
      </c>
      <c r="D46" s="5">
        <v>556.54029728776311</v>
      </c>
      <c r="E46" s="44">
        <f ca="1">IF(ISNUMBER(F_Udlaan_Bred_Smal[[#This Row],[BNP]]),F_Udlaan_Bred_Smal[[#This Row],[Udlån, smal definition]]/F_Udlaan_Bred_Smal[[#This Row],[BNP]]*100,NA())</f>
        <v>92.767062295317572</v>
      </c>
      <c r="F46" s="44">
        <f ca="1">IF(ISNUMBER(F_Udlaan_Bred_Smal[[#This Row],[Udlån, bred definition]]),F_Udlaan_Bred_Smal[[#This Row],[Udlån, bred definition]]/F_Udlaan_Bred_Smal[[#This Row],[BNP]]*100,NA())</f>
        <v>110.67295208436062</v>
      </c>
    </row>
    <row r="47" spans="1:6" hidden="1" x14ac:dyDescent="0.3">
      <c r="A47" s="3">
        <v>30802</v>
      </c>
      <c r="B47" s="5">
        <v>521.47588647993098</v>
      </c>
      <c r="C47" s="5"/>
      <c r="D47" s="5"/>
      <c r="E47" s="44" t="e">
        <f ca="1">IF(ISNUMBER(F_Udlaan_Bred_Smal[[#This Row],[BNP]]),F_Udlaan_Bred_Smal[[#This Row],[Udlån, smal definition]]/F_Udlaan_Bred_Smal[[#This Row],[BNP]]*100,NA())</f>
        <v>#N/A</v>
      </c>
      <c r="F47" s="44" t="e">
        <f ca="1">IF(ISNUMBER(F_Udlaan_Bred_Smal[[#This Row],[Udlån, bred definition]]),F_Udlaan_Bred_Smal[[#This Row],[Udlån, bred definition]]/F_Udlaan_Bred_Smal[[#This Row],[BNP]]*100,NA())</f>
        <v>#N/A</v>
      </c>
    </row>
    <row r="48" spans="1:6" hidden="1" x14ac:dyDescent="0.3">
      <c r="A48" s="3">
        <v>30833</v>
      </c>
      <c r="B48" s="5">
        <v>527.23876790121903</v>
      </c>
      <c r="C48" s="5"/>
      <c r="D48" s="5"/>
      <c r="E48" s="44" t="e">
        <f ca="1">IF(ISNUMBER(F_Udlaan_Bred_Smal[[#This Row],[BNP]]),F_Udlaan_Bred_Smal[[#This Row],[Udlån, smal definition]]/F_Udlaan_Bred_Smal[[#This Row],[BNP]]*100,NA())</f>
        <v>#N/A</v>
      </c>
      <c r="F48" s="44" t="e">
        <f ca="1">IF(ISNUMBER(F_Udlaan_Bred_Smal[[#This Row],[Udlån, bred definition]]),F_Udlaan_Bred_Smal[[#This Row],[Udlån, bred definition]]/F_Udlaan_Bred_Smal[[#This Row],[BNP]]*100,NA())</f>
        <v>#N/A</v>
      </c>
    </row>
    <row r="49" spans="1:6" x14ac:dyDescent="0.3">
      <c r="A49" s="3">
        <v>30863</v>
      </c>
      <c r="B49" s="5">
        <v>540.78986573824932</v>
      </c>
      <c r="C49" s="5">
        <v>645.87440526206069</v>
      </c>
      <c r="D49" s="5">
        <v>570.19344423897201</v>
      </c>
      <c r="E49" s="44">
        <f ca="1">IF(ISNUMBER(F_Udlaan_Bred_Smal[[#This Row],[BNP]]),F_Udlaan_Bred_Smal[[#This Row],[Udlån, smal definition]]/F_Udlaan_Bred_Smal[[#This Row],[BNP]]*100,NA())</f>
        <v>94.843227540090851</v>
      </c>
      <c r="F49" s="44">
        <f ca="1">IF(ISNUMBER(F_Udlaan_Bred_Smal[[#This Row],[Udlån, bred definition]]),F_Udlaan_Bred_Smal[[#This Row],[Udlån, bred definition]]/F_Udlaan_Bred_Smal[[#This Row],[BNP]]*100,NA())</f>
        <v>113.27285709573509</v>
      </c>
    </row>
    <row r="50" spans="1:6" hidden="1" x14ac:dyDescent="0.3">
      <c r="A50" s="3">
        <v>30894</v>
      </c>
      <c r="B50" s="5">
        <v>541.14695128875621</v>
      </c>
      <c r="C50" s="5"/>
      <c r="D50" s="5"/>
      <c r="E50" s="44" t="e">
        <f ca="1">IF(ISNUMBER(F_Udlaan_Bred_Smal[[#This Row],[BNP]]),F_Udlaan_Bred_Smal[[#This Row],[Udlån, smal definition]]/F_Udlaan_Bred_Smal[[#This Row],[BNP]]*100,NA())</f>
        <v>#N/A</v>
      </c>
      <c r="F50" s="44" t="e">
        <f ca="1">IF(ISNUMBER(F_Udlaan_Bred_Smal[[#This Row],[Udlån, bred definition]]),F_Udlaan_Bred_Smal[[#This Row],[Udlån, bred definition]]/F_Udlaan_Bred_Smal[[#This Row],[BNP]]*100,NA())</f>
        <v>#N/A</v>
      </c>
    </row>
    <row r="51" spans="1:6" hidden="1" x14ac:dyDescent="0.3">
      <c r="A51" s="3">
        <v>30925</v>
      </c>
      <c r="B51" s="5">
        <v>548.03072537203116</v>
      </c>
      <c r="C51" s="5"/>
      <c r="D51" s="5"/>
      <c r="E51" s="44" t="e">
        <f ca="1">IF(ISNUMBER(F_Udlaan_Bred_Smal[[#This Row],[BNP]]),F_Udlaan_Bred_Smal[[#This Row],[Udlån, smal definition]]/F_Udlaan_Bred_Smal[[#This Row],[BNP]]*100,NA())</f>
        <v>#N/A</v>
      </c>
      <c r="F51" s="44" t="e">
        <f ca="1">IF(ISNUMBER(F_Udlaan_Bred_Smal[[#This Row],[Udlån, bred definition]]),F_Udlaan_Bred_Smal[[#This Row],[Udlån, bred definition]]/F_Udlaan_Bred_Smal[[#This Row],[BNP]]*100,NA())</f>
        <v>#N/A</v>
      </c>
    </row>
    <row r="52" spans="1:6" x14ac:dyDescent="0.3">
      <c r="A52" s="3">
        <v>30955</v>
      </c>
      <c r="B52" s="5">
        <v>556.43723569169197</v>
      </c>
      <c r="C52" s="5">
        <v>664.80408537393816</v>
      </c>
      <c r="D52" s="5">
        <v>585.40890301749062</v>
      </c>
      <c r="E52" s="44">
        <f ca="1">IF(ISNUMBER(F_Udlaan_Bred_Smal[[#This Row],[BNP]]),F_Udlaan_Bred_Smal[[#This Row],[Udlån, smal definition]]/F_Udlaan_Bred_Smal[[#This Row],[BNP]]*100,NA())</f>
        <v>95.051037458353619</v>
      </c>
      <c r="F52" s="44">
        <f ca="1">IF(ISNUMBER(F_Udlaan_Bred_Smal[[#This Row],[Udlån, bred definition]]),F_Udlaan_Bred_Smal[[#This Row],[Udlån, bred definition]]/F_Udlaan_Bred_Smal[[#This Row],[BNP]]*100,NA())</f>
        <v>113.56234624161078</v>
      </c>
    </row>
    <row r="53" spans="1:6" hidden="1" x14ac:dyDescent="0.3">
      <c r="A53" s="3">
        <v>30986</v>
      </c>
      <c r="B53" s="5">
        <v>558.86403826942728</v>
      </c>
      <c r="C53" s="5"/>
      <c r="D53" s="5"/>
      <c r="E53" s="44" t="e">
        <f ca="1">IF(ISNUMBER(F_Udlaan_Bred_Smal[[#This Row],[BNP]]),F_Udlaan_Bred_Smal[[#This Row],[Udlån, smal definition]]/F_Udlaan_Bred_Smal[[#This Row],[BNP]]*100,NA())</f>
        <v>#N/A</v>
      </c>
      <c r="F53" s="44" t="e">
        <f ca="1">IF(ISNUMBER(F_Udlaan_Bred_Smal[[#This Row],[Udlån, bred definition]]),F_Udlaan_Bred_Smal[[#This Row],[Udlån, bred definition]]/F_Udlaan_Bred_Smal[[#This Row],[BNP]]*100,NA())</f>
        <v>#N/A</v>
      </c>
    </row>
    <row r="54" spans="1:6" hidden="1" x14ac:dyDescent="0.3">
      <c r="A54" s="3">
        <v>31016</v>
      </c>
      <c r="B54" s="5">
        <v>563.62776588990062</v>
      </c>
      <c r="C54" s="5"/>
      <c r="D54" s="5"/>
      <c r="E54" s="44" t="e">
        <f ca="1">IF(ISNUMBER(F_Udlaan_Bred_Smal[[#This Row],[BNP]]),F_Udlaan_Bred_Smal[[#This Row],[Udlån, smal definition]]/F_Udlaan_Bred_Smal[[#This Row],[BNP]]*100,NA())</f>
        <v>#N/A</v>
      </c>
      <c r="F54" s="44" t="e">
        <f ca="1">IF(ISNUMBER(F_Udlaan_Bred_Smal[[#This Row],[Udlån, bred definition]]),F_Udlaan_Bred_Smal[[#This Row],[Udlån, bred definition]]/F_Udlaan_Bred_Smal[[#This Row],[BNP]]*100,NA())</f>
        <v>#N/A</v>
      </c>
    </row>
    <row r="55" spans="1:6" x14ac:dyDescent="0.3">
      <c r="A55" s="3">
        <v>31047</v>
      </c>
      <c r="B55" s="5">
        <v>576.29781201262222</v>
      </c>
      <c r="C55" s="5">
        <v>691.04601878704921</v>
      </c>
      <c r="D55" s="5">
        <v>598.56592895099573</v>
      </c>
      <c r="E55" s="44">
        <f ca="1">IF(ISNUMBER(F_Udlaan_Bred_Smal[[#This Row],[BNP]]),F_Udlaan_Bred_Smal[[#This Row],[Udlån, smal definition]]/F_Udlaan_Bred_Smal[[#This Row],[BNP]]*100,NA())</f>
        <v>96.279755351695513</v>
      </c>
      <c r="F55" s="44">
        <f ca="1">IF(ISNUMBER(F_Udlaan_Bred_Smal[[#This Row],[Udlån, bred definition]]),F_Udlaan_Bred_Smal[[#This Row],[Udlån, bred definition]]/F_Udlaan_Bred_Smal[[#This Row],[BNP]]*100,NA())</f>
        <v>115.45027629590069</v>
      </c>
    </row>
    <row r="56" spans="1:6" hidden="1" x14ac:dyDescent="0.3">
      <c r="A56" s="3">
        <v>31078</v>
      </c>
      <c r="B56" s="5">
        <v>576.01419548586171</v>
      </c>
      <c r="C56" s="5"/>
      <c r="D56" s="5"/>
      <c r="E56" s="44" t="e">
        <f ca="1">IF(ISNUMBER(F_Udlaan_Bred_Smal[[#This Row],[BNP]]),F_Udlaan_Bred_Smal[[#This Row],[Udlån, smal definition]]/F_Udlaan_Bred_Smal[[#This Row],[BNP]]*100,NA())</f>
        <v>#N/A</v>
      </c>
      <c r="F56" s="44" t="e">
        <f ca="1">IF(ISNUMBER(F_Udlaan_Bred_Smal[[#This Row],[Udlån, bred definition]]),F_Udlaan_Bred_Smal[[#This Row],[Udlån, bred definition]]/F_Udlaan_Bred_Smal[[#This Row],[BNP]]*100,NA())</f>
        <v>#N/A</v>
      </c>
    </row>
    <row r="57" spans="1:6" hidden="1" x14ac:dyDescent="0.3">
      <c r="A57" s="3">
        <v>31106</v>
      </c>
      <c r="B57" s="5">
        <v>583.63830562750638</v>
      </c>
      <c r="C57" s="5"/>
      <c r="D57" s="5"/>
      <c r="E57" s="44" t="e">
        <f ca="1">IF(ISNUMBER(F_Udlaan_Bred_Smal[[#This Row],[BNP]]),F_Udlaan_Bred_Smal[[#This Row],[Udlån, smal definition]]/F_Udlaan_Bred_Smal[[#This Row],[BNP]]*100,NA())</f>
        <v>#N/A</v>
      </c>
      <c r="F57" s="44" t="e">
        <f ca="1">IF(ISNUMBER(F_Udlaan_Bred_Smal[[#This Row],[Udlån, bred definition]]),F_Udlaan_Bred_Smal[[#This Row],[Udlån, bred definition]]/F_Udlaan_Bred_Smal[[#This Row],[BNP]]*100,NA())</f>
        <v>#N/A</v>
      </c>
    </row>
    <row r="58" spans="1:6" x14ac:dyDescent="0.3">
      <c r="A58" s="3">
        <v>31137</v>
      </c>
      <c r="B58" s="5">
        <v>595.62773961797188</v>
      </c>
      <c r="C58" s="5">
        <v>713.77322879542703</v>
      </c>
      <c r="D58" s="5">
        <v>609.65232285706202</v>
      </c>
      <c r="E58" s="44">
        <f ca="1">IF(ISNUMBER(F_Udlaan_Bred_Smal[[#This Row],[BNP]]),F_Udlaan_Bred_Smal[[#This Row],[Udlån, smal definition]]/F_Udlaan_Bred_Smal[[#This Row],[BNP]]*100,NA())</f>
        <v>97.699576838588001</v>
      </c>
      <c r="F58" s="44">
        <f ca="1">IF(ISNUMBER(F_Udlaan_Bred_Smal[[#This Row],[Udlån, bred definition]]),F_Udlaan_Bred_Smal[[#This Row],[Udlån, bred definition]]/F_Udlaan_Bred_Smal[[#This Row],[BNP]]*100,NA())</f>
        <v>117.07873521262331</v>
      </c>
    </row>
    <row r="59" spans="1:6" hidden="1" x14ac:dyDescent="0.3">
      <c r="A59" s="3">
        <v>31167</v>
      </c>
      <c r="B59" s="5">
        <v>600.23966596954381</v>
      </c>
      <c r="C59" s="5"/>
      <c r="D59" s="5"/>
      <c r="E59" s="44" t="e">
        <f ca="1">IF(ISNUMBER(F_Udlaan_Bred_Smal[[#This Row],[BNP]]),F_Udlaan_Bred_Smal[[#This Row],[Udlån, smal definition]]/F_Udlaan_Bred_Smal[[#This Row],[BNP]]*100,NA())</f>
        <v>#N/A</v>
      </c>
      <c r="F59" s="44" t="e">
        <f ca="1">IF(ISNUMBER(F_Udlaan_Bred_Smal[[#This Row],[Udlån, bred definition]]),F_Udlaan_Bred_Smal[[#This Row],[Udlån, bred definition]]/F_Udlaan_Bred_Smal[[#This Row],[BNP]]*100,NA())</f>
        <v>#N/A</v>
      </c>
    </row>
    <row r="60" spans="1:6" hidden="1" x14ac:dyDescent="0.3">
      <c r="A60" s="3">
        <v>31198</v>
      </c>
      <c r="B60" s="5">
        <v>607.6046208894893</v>
      </c>
      <c r="C60" s="5"/>
      <c r="D60" s="5"/>
      <c r="E60" s="44" t="e">
        <f ca="1">IF(ISNUMBER(F_Udlaan_Bred_Smal[[#This Row],[BNP]]),F_Udlaan_Bred_Smal[[#This Row],[Udlån, smal definition]]/F_Udlaan_Bred_Smal[[#This Row],[BNP]]*100,NA())</f>
        <v>#N/A</v>
      </c>
      <c r="F60" s="44" t="e">
        <f ca="1">IF(ISNUMBER(F_Udlaan_Bred_Smal[[#This Row],[Udlån, bred definition]]),F_Udlaan_Bred_Smal[[#This Row],[Udlån, bred definition]]/F_Udlaan_Bred_Smal[[#This Row],[BNP]]*100,NA())</f>
        <v>#N/A</v>
      </c>
    </row>
    <row r="61" spans="1:6" x14ac:dyDescent="0.3">
      <c r="A61" s="3">
        <v>31228</v>
      </c>
      <c r="B61" s="5">
        <v>623.11861092141248</v>
      </c>
      <c r="C61" s="5">
        <v>746.31853790207083</v>
      </c>
      <c r="D61" s="5">
        <v>621.58715309211334</v>
      </c>
      <c r="E61" s="44">
        <f ca="1">IF(ISNUMBER(F_Udlaan_Bred_Smal[[#This Row],[BNP]]),F_Udlaan_Bred_Smal[[#This Row],[Udlån, smal definition]]/F_Udlaan_Bred_Smal[[#This Row],[BNP]]*100,NA())</f>
        <v>100.24637861668808</v>
      </c>
      <c r="F61" s="44">
        <f ca="1">IF(ISNUMBER(F_Udlaan_Bred_Smal[[#This Row],[Udlån, bred definition]]),F_Udlaan_Bred_Smal[[#This Row],[Udlån, bred definition]]/F_Udlaan_Bred_Smal[[#This Row],[BNP]]*100,NA())</f>
        <v>120.06659632353653</v>
      </c>
    </row>
    <row r="62" spans="1:6" hidden="1" x14ac:dyDescent="0.3">
      <c r="A62" s="3">
        <v>31259</v>
      </c>
      <c r="B62" s="5">
        <v>618.54993380317455</v>
      </c>
      <c r="C62" s="5"/>
      <c r="D62" s="5"/>
      <c r="E62" s="44" t="e">
        <f ca="1">IF(ISNUMBER(F_Udlaan_Bred_Smal[[#This Row],[BNP]]),F_Udlaan_Bred_Smal[[#This Row],[Udlån, smal definition]]/F_Udlaan_Bred_Smal[[#This Row],[BNP]]*100,NA())</f>
        <v>#N/A</v>
      </c>
      <c r="F62" s="44" t="e">
        <f ca="1">IF(ISNUMBER(F_Udlaan_Bred_Smal[[#This Row],[Udlån, bred definition]]),F_Udlaan_Bred_Smal[[#This Row],[Udlån, bred definition]]/F_Udlaan_Bred_Smal[[#This Row],[BNP]]*100,NA())</f>
        <v>#N/A</v>
      </c>
    </row>
    <row r="63" spans="1:6" hidden="1" x14ac:dyDescent="0.3">
      <c r="A63" s="3">
        <v>31290</v>
      </c>
      <c r="B63" s="5">
        <v>627.3421422379347</v>
      </c>
      <c r="C63" s="5"/>
      <c r="D63" s="5"/>
      <c r="E63" s="44" t="e">
        <f ca="1">IF(ISNUMBER(F_Udlaan_Bred_Smal[[#This Row],[BNP]]),F_Udlaan_Bred_Smal[[#This Row],[Udlån, smal definition]]/F_Udlaan_Bred_Smal[[#This Row],[BNP]]*100,NA())</f>
        <v>#N/A</v>
      </c>
      <c r="F63" s="44" t="e">
        <f ca="1">IF(ISNUMBER(F_Udlaan_Bred_Smal[[#This Row],[Udlån, bred definition]]),F_Udlaan_Bred_Smal[[#This Row],[Udlån, bred definition]]/F_Udlaan_Bred_Smal[[#This Row],[BNP]]*100,NA())</f>
        <v>#N/A</v>
      </c>
    </row>
    <row r="64" spans="1:6" x14ac:dyDescent="0.3">
      <c r="A64" s="3">
        <v>31320</v>
      </c>
      <c r="B64" s="5">
        <v>639.83550525914677</v>
      </c>
      <c r="C64" s="5">
        <v>766.77081168245263</v>
      </c>
      <c r="D64" s="5">
        <v>634.89372365788802</v>
      </c>
      <c r="E64" s="44">
        <f ca="1">IF(ISNUMBER(F_Udlaan_Bred_Smal[[#This Row],[BNP]]),F_Udlaan_Bred_Smal[[#This Row],[Udlån, smal definition]]/F_Udlaan_Bred_Smal[[#This Row],[BNP]]*100,NA())</f>
        <v>100.77836359332505</v>
      </c>
      <c r="F64" s="44">
        <f ca="1">IF(ISNUMBER(F_Udlaan_Bred_Smal[[#This Row],[Udlån, bred definition]]),F_Udlaan_Bred_Smal[[#This Row],[Udlån, bred definition]]/F_Udlaan_Bred_Smal[[#This Row],[BNP]]*100,NA())</f>
        <v>120.77152176977992</v>
      </c>
    </row>
    <row r="65" spans="1:6" hidden="1" x14ac:dyDescent="0.3">
      <c r="A65" s="3">
        <v>31351</v>
      </c>
      <c r="B65" s="5">
        <v>649.2746305198151</v>
      </c>
      <c r="C65" s="5"/>
      <c r="D65" s="5"/>
      <c r="E65" s="44" t="e">
        <f ca="1">IF(ISNUMBER(F_Udlaan_Bred_Smal[[#This Row],[BNP]]),F_Udlaan_Bred_Smal[[#This Row],[Udlån, smal definition]]/F_Udlaan_Bred_Smal[[#This Row],[BNP]]*100,NA())</f>
        <v>#N/A</v>
      </c>
      <c r="F65" s="44" t="e">
        <f ca="1">IF(ISNUMBER(F_Udlaan_Bred_Smal[[#This Row],[Udlån, bred definition]]),F_Udlaan_Bred_Smal[[#This Row],[Udlån, bred definition]]/F_Udlaan_Bred_Smal[[#This Row],[BNP]]*100,NA())</f>
        <v>#N/A</v>
      </c>
    </row>
    <row r="66" spans="1:6" hidden="1" x14ac:dyDescent="0.3">
      <c r="A66" s="3">
        <v>31381</v>
      </c>
      <c r="B66" s="5">
        <v>667.45569630633543</v>
      </c>
      <c r="C66" s="5"/>
      <c r="D66" s="5"/>
      <c r="E66" s="44" t="e">
        <f ca="1">IF(ISNUMBER(F_Udlaan_Bred_Smal[[#This Row],[BNP]]),F_Udlaan_Bred_Smal[[#This Row],[Udlån, smal definition]]/F_Udlaan_Bred_Smal[[#This Row],[BNP]]*100,NA())</f>
        <v>#N/A</v>
      </c>
      <c r="F66" s="44" t="e">
        <f ca="1">IF(ISNUMBER(F_Udlaan_Bred_Smal[[#This Row],[Udlån, bred definition]]),F_Udlaan_Bred_Smal[[#This Row],[Udlån, bred definition]]/F_Udlaan_Bred_Smal[[#This Row],[BNP]]*100,NA())</f>
        <v>#N/A</v>
      </c>
    </row>
    <row r="67" spans="1:6" x14ac:dyDescent="0.3">
      <c r="A67" s="3">
        <v>31412</v>
      </c>
      <c r="B67" s="5">
        <v>698.8241511759586</v>
      </c>
      <c r="C67" s="5">
        <v>841.90763996309215</v>
      </c>
      <c r="D67" s="5">
        <v>651.16691512943248</v>
      </c>
      <c r="E67" s="44">
        <f ca="1">IF(ISNUMBER(F_Udlaan_Bred_Smal[[#This Row],[BNP]]),F_Udlaan_Bred_Smal[[#This Row],[Udlån, smal definition]]/F_Udlaan_Bred_Smal[[#This Row],[BNP]]*100,NA())</f>
        <v>107.31874346488462</v>
      </c>
      <c r="F67" s="44">
        <f ca="1">IF(ISNUMBER(F_Udlaan_Bred_Smal[[#This Row],[Udlån, bred definition]]),F_Udlaan_Bred_Smal[[#This Row],[Udlån, bred definition]]/F_Udlaan_Bred_Smal[[#This Row],[BNP]]*100,NA())</f>
        <v>129.29214006454032</v>
      </c>
    </row>
    <row r="68" spans="1:6" hidden="1" x14ac:dyDescent="0.3">
      <c r="A68" s="3">
        <v>31443</v>
      </c>
      <c r="B68" s="5">
        <v>698.88015121830392</v>
      </c>
      <c r="C68" s="5"/>
      <c r="D68" s="5"/>
      <c r="E68" s="44" t="e">
        <f ca="1">IF(ISNUMBER(F_Udlaan_Bred_Smal[[#This Row],[BNP]]),F_Udlaan_Bred_Smal[[#This Row],[Udlån, smal definition]]/F_Udlaan_Bred_Smal[[#This Row],[BNP]]*100,NA())</f>
        <v>#N/A</v>
      </c>
      <c r="F68" s="44" t="e">
        <f ca="1">IF(ISNUMBER(F_Udlaan_Bred_Smal[[#This Row],[Udlån, bred definition]]),F_Udlaan_Bred_Smal[[#This Row],[Udlån, bred definition]]/F_Udlaan_Bred_Smal[[#This Row],[BNP]]*100,NA())</f>
        <v>#N/A</v>
      </c>
    </row>
    <row r="69" spans="1:6" hidden="1" x14ac:dyDescent="0.3">
      <c r="A69" s="3">
        <v>31471</v>
      </c>
      <c r="B69" s="5">
        <v>711.6605082567803</v>
      </c>
      <c r="C69" s="5"/>
      <c r="D69" s="5"/>
      <c r="E69" s="44" t="e">
        <f ca="1">IF(ISNUMBER(F_Udlaan_Bred_Smal[[#This Row],[BNP]]),F_Udlaan_Bred_Smal[[#This Row],[Udlån, smal definition]]/F_Udlaan_Bred_Smal[[#This Row],[BNP]]*100,NA())</f>
        <v>#N/A</v>
      </c>
      <c r="F69" s="44" t="e">
        <f ca="1">IF(ISNUMBER(F_Udlaan_Bred_Smal[[#This Row],[Udlån, bred definition]]),F_Udlaan_Bred_Smal[[#This Row],[Udlån, bred definition]]/F_Udlaan_Bred_Smal[[#This Row],[BNP]]*100,NA())</f>
        <v>#N/A</v>
      </c>
    </row>
    <row r="70" spans="1:6" x14ac:dyDescent="0.3">
      <c r="A70" s="3">
        <v>31502</v>
      </c>
      <c r="B70" s="5">
        <v>729.16354847423872</v>
      </c>
      <c r="C70" s="5">
        <v>879.10253942259988</v>
      </c>
      <c r="D70" s="5">
        <v>668.54839469430476</v>
      </c>
      <c r="E70" s="44">
        <f ca="1">IF(ISNUMBER(F_Udlaan_Bred_Smal[[#This Row],[BNP]]),F_Udlaan_Bred_Smal[[#This Row],[Udlån, smal definition]]/F_Udlaan_Bred_Smal[[#This Row],[BNP]]*100,NA())</f>
        <v>109.06668152387837</v>
      </c>
      <c r="F70" s="44">
        <f ca="1">IF(ISNUMBER(F_Udlaan_Bred_Smal[[#This Row],[Udlån, bred definition]]),F_Udlaan_Bred_Smal[[#This Row],[Udlån, bred definition]]/F_Udlaan_Bred_Smal[[#This Row],[BNP]]*100,NA())</f>
        <v>131.49422635657834</v>
      </c>
    </row>
    <row r="71" spans="1:6" hidden="1" x14ac:dyDescent="0.3">
      <c r="A71" s="3">
        <v>31532</v>
      </c>
      <c r="B71" s="5">
        <v>737.73859063393411</v>
      </c>
      <c r="C71" s="5"/>
      <c r="D71" s="5"/>
      <c r="E71" s="44" t="e">
        <f ca="1">IF(ISNUMBER(F_Udlaan_Bred_Smal[[#This Row],[BNP]]),F_Udlaan_Bred_Smal[[#This Row],[Udlån, smal definition]]/F_Udlaan_Bred_Smal[[#This Row],[BNP]]*100,NA())</f>
        <v>#N/A</v>
      </c>
      <c r="F71" s="44" t="e">
        <f ca="1">IF(ISNUMBER(F_Udlaan_Bred_Smal[[#This Row],[Udlån, bred definition]]),F_Udlaan_Bred_Smal[[#This Row],[Udlån, bred definition]]/F_Udlaan_Bred_Smal[[#This Row],[BNP]]*100,NA())</f>
        <v>#N/A</v>
      </c>
    </row>
    <row r="72" spans="1:6" hidden="1" x14ac:dyDescent="0.3">
      <c r="A72" s="3">
        <v>31563</v>
      </c>
      <c r="B72" s="5">
        <v>745.5191459368059</v>
      </c>
      <c r="C72" s="5"/>
      <c r="D72" s="5"/>
      <c r="E72" s="44" t="e">
        <f ca="1">IF(ISNUMBER(F_Udlaan_Bred_Smal[[#This Row],[BNP]]),F_Udlaan_Bred_Smal[[#This Row],[Udlån, smal definition]]/F_Udlaan_Bred_Smal[[#This Row],[BNP]]*100,NA())</f>
        <v>#N/A</v>
      </c>
      <c r="F72" s="44" t="e">
        <f ca="1">IF(ISNUMBER(F_Udlaan_Bred_Smal[[#This Row],[Udlån, bred definition]]),F_Udlaan_Bred_Smal[[#This Row],[Udlån, bred definition]]/F_Udlaan_Bred_Smal[[#This Row],[BNP]]*100,NA())</f>
        <v>#N/A</v>
      </c>
    </row>
    <row r="73" spans="1:6" x14ac:dyDescent="0.3">
      <c r="A73" s="3">
        <v>31593</v>
      </c>
      <c r="B73" s="5">
        <v>772.14545601479983</v>
      </c>
      <c r="C73" s="5">
        <v>932.72646512450888</v>
      </c>
      <c r="D73" s="5">
        <v>686.1721277146911</v>
      </c>
      <c r="E73" s="44">
        <f ca="1">IF(ISNUMBER(F_Udlaan_Bred_Smal[[#This Row],[BNP]]),F_Udlaan_Bred_Smal[[#This Row],[Udlån, smal definition]]/F_Udlaan_Bred_Smal[[#This Row],[BNP]]*100,NA())</f>
        <v>112.52941132809408</v>
      </c>
      <c r="F73" s="44">
        <f ca="1">IF(ISNUMBER(F_Udlaan_Bred_Smal[[#This Row],[Udlån, bred definition]]),F_Udlaan_Bred_Smal[[#This Row],[Udlån, bred definition]]/F_Udlaan_Bred_Smal[[#This Row],[BNP]]*100,NA())</f>
        <v>135.93184967028193</v>
      </c>
    </row>
    <row r="74" spans="1:6" hidden="1" x14ac:dyDescent="0.3">
      <c r="A74" s="3">
        <v>31624</v>
      </c>
      <c r="B74" s="5">
        <v>771.31898677704976</v>
      </c>
      <c r="C74" s="5"/>
      <c r="D74" s="5"/>
      <c r="E74" s="44" t="e">
        <f ca="1">IF(ISNUMBER(F_Udlaan_Bred_Smal[[#This Row],[BNP]]),F_Udlaan_Bred_Smal[[#This Row],[Udlån, smal definition]]/F_Udlaan_Bred_Smal[[#This Row],[BNP]]*100,NA())</f>
        <v>#N/A</v>
      </c>
      <c r="F74" s="44" t="e">
        <f ca="1">IF(ISNUMBER(F_Udlaan_Bred_Smal[[#This Row],[Udlån, bred definition]]),F_Udlaan_Bred_Smal[[#This Row],[Udlån, bred definition]]/F_Udlaan_Bred_Smal[[#This Row],[BNP]]*100,NA())</f>
        <v>#N/A</v>
      </c>
    </row>
    <row r="75" spans="1:6" hidden="1" x14ac:dyDescent="0.3">
      <c r="A75" s="3">
        <v>31655</v>
      </c>
      <c r="B75" s="5">
        <v>780.07175343628955</v>
      </c>
      <c r="C75" s="5"/>
      <c r="D75" s="5"/>
      <c r="E75" s="44" t="e">
        <f ca="1">IF(ISNUMBER(F_Udlaan_Bred_Smal[[#This Row],[BNP]]),F_Udlaan_Bred_Smal[[#This Row],[Udlån, smal definition]]/F_Udlaan_Bred_Smal[[#This Row],[BNP]]*100,NA())</f>
        <v>#N/A</v>
      </c>
      <c r="F75" s="44" t="e">
        <f ca="1">IF(ISNUMBER(F_Udlaan_Bred_Smal[[#This Row],[Udlån, bred definition]]),F_Udlaan_Bred_Smal[[#This Row],[Udlån, bred definition]]/F_Udlaan_Bred_Smal[[#This Row],[BNP]]*100,NA())</f>
        <v>#N/A</v>
      </c>
    </row>
    <row r="76" spans="1:6" x14ac:dyDescent="0.3">
      <c r="A76" s="3">
        <v>31685</v>
      </c>
      <c r="B76" s="5">
        <v>796.38876091393877</v>
      </c>
      <c r="C76" s="5">
        <v>957.89439911378565</v>
      </c>
      <c r="D76" s="5">
        <v>696.49065723115791</v>
      </c>
      <c r="E76" s="44">
        <f ca="1">IF(ISNUMBER(F_Udlaan_Bred_Smal[[#This Row],[BNP]]),F_Udlaan_Bred_Smal[[#This Row],[Udlån, smal definition]]/F_Udlaan_Bred_Smal[[#This Row],[BNP]]*100,NA())</f>
        <v>114.34306442528859</v>
      </c>
      <c r="F76" s="44">
        <f ca="1">IF(ISNUMBER(F_Udlaan_Bred_Smal[[#This Row],[Udlån, bred definition]]),F_Udlaan_Bred_Smal[[#This Row],[Udlån, bred definition]]/F_Udlaan_Bred_Smal[[#This Row],[BNP]]*100,NA())</f>
        <v>137.53155037596875</v>
      </c>
    </row>
    <row r="77" spans="1:6" hidden="1" x14ac:dyDescent="0.3">
      <c r="A77" s="3">
        <v>31716</v>
      </c>
      <c r="B77" s="5">
        <v>799.29271983282831</v>
      </c>
      <c r="C77" s="5"/>
      <c r="D77" s="5"/>
      <c r="E77" s="44" t="e">
        <f ca="1">IF(ISNUMBER(F_Udlaan_Bred_Smal[[#This Row],[BNP]]),F_Udlaan_Bred_Smal[[#This Row],[Udlån, smal definition]]/F_Udlaan_Bred_Smal[[#This Row],[BNP]]*100,NA())</f>
        <v>#N/A</v>
      </c>
      <c r="F77" s="44" t="e">
        <f ca="1">IF(ISNUMBER(F_Udlaan_Bred_Smal[[#This Row],[Udlån, bred definition]]),F_Udlaan_Bred_Smal[[#This Row],[Udlån, bred definition]]/F_Udlaan_Bred_Smal[[#This Row],[BNP]]*100,NA())</f>
        <v>#N/A</v>
      </c>
    </row>
    <row r="78" spans="1:6" hidden="1" x14ac:dyDescent="0.3">
      <c r="A78" s="3">
        <v>31746</v>
      </c>
      <c r="B78" s="5">
        <v>806.55030703752436</v>
      </c>
      <c r="C78" s="5"/>
      <c r="D78" s="5"/>
      <c r="E78" s="44" t="e">
        <f ca="1">IF(ISNUMBER(F_Udlaan_Bred_Smal[[#This Row],[BNP]]),F_Udlaan_Bred_Smal[[#This Row],[Udlån, smal definition]]/F_Udlaan_Bred_Smal[[#This Row],[BNP]]*100,NA())</f>
        <v>#N/A</v>
      </c>
      <c r="F78" s="44" t="e">
        <f ca="1">IF(ISNUMBER(F_Udlaan_Bred_Smal[[#This Row],[Udlån, bred definition]]),F_Udlaan_Bred_Smal[[#This Row],[Udlån, bred definition]]/F_Udlaan_Bred_Smal[[#This Row],[BNP]]*100,NA())</f>
        <v>#N/A</v>
      </c>
    </row>
    <row r="79" spans="1:6" x14ac:dyDescent="0.3">
      <c r="A79" s="3">
        <v>31777</v>
      </c>
      <c r="B79" s="5">
        <v>835.28338215306258</v>
      </c>
      <c r="C79" s="5">
        <v>1008.2086016121925</v>
      </c>
      <c r="D79" s="5">
        <v>706.11715640175566</v>
      </c>
      <c r="E79" s="44">
        <f ca="1">IF(ISNUMBER(F_Udlaan_Bred_Smal[[#This Row],[BNP]]),F_Udlaan_Bred_Smal[[#This Row],[Udlån, smal definition]]/F_Udlaan_Bred_Smal[[#This Row],[BNP]]*100,NA())</f>
        <v>118.29246387518957</v>
      </c>
      <c r="F79" s="44">
        <f ca="1">IF(ISNUMBER(F_Udlaan_Bred_Smal[[#This Row],[Udlån, bred definition]]),F_Udlaan_Bred_Smal[[#This Row],[Udlån, bred definition]]/F_Udlaan_Bred_Smal[[#This Row],[BNP]]*100,NA())</f>
        <v>142.78205712347221</v>
      </c>
    </row>
    <row r="80" spans="1:6" hidden="1" x14ac:dyDescent="0.3">
      <c r="A80" s="3">
        <v>31808</v>
      </c>
      <c r="B80" s="5">
        <v>822.52195325597609</v>
      </c>
      <c r="C80" s="5"/>
      <c r="D80" s="5"/>
      <c r="E80" s="44" t="e">
        <f ca="1">IF(ISNUMBER(F_Udlaan_Bred_Smal[[#This Row],[BNP]]),F_Udlaan_Bred_Smal[[#This Row],[Udlån, smal definition]]/F_Udlaan_Bred_Smal[[#This Row],[BNP]]*100,NA())</f>
        <v>#N/A</v>
      </c>
      <c r="F80" s="44" t="e">
        <f ca="1">IF(ISNUMBER(F_Udlaan_Bred_Smal[[#This Row],[Udlån, bred definition]]),F_Udlaan_Bred_Smal[[#This Row],[Udlån, bred definition]]/F_Udlaan_Bred_Smal[[#This Row],[BNP]]*100,NA())</f>
        <v>#N/A</v>
      </c>
    </row>
    <row r="81" spans="1:6" hidden="1" x14ac:dyDescent="0.3">
      <c r="A81" s="3">
        <v>31836</v>
      </c>
      <c r="B81" s="5">
        <v>827.57787217195994</v>
      </c>
      <c r="C81" s="5"/>
      <c r="D81" s="5"/>
      <c r="E81" s="44" t="e">
        <f ca="1">IF(ISNUMBER(F_Udlaan_Bred_Smal[[#This Row],[BNP]]),F_Udlaan_Bred_Smal[[#This Row],[Udlån, smal definition]]/F_Udlaan_Bred_Smal[[#This Row],[BNP]]*100,NA())</f>
        <v>#N/A</v>
      </c>
      <c r="F81" s="44" t="e">
        <f ca="1">IF(ISNUMBER(F_Udlaan_Bred_Smal[[#This Row],[Udlån, bred definition]]),F_Udlaan_Bred_Smal[[#This Row],[Udlån, bred definition]]/F_Udlaan_Bred_Smal[[#This Row],[BNP]]*100,NA())</f>
        <v>#N/A</v>
      </c>
    </row>
    <row r="82" spans="1:6" x14ac:dyDescent="0.3">
      <c r="A82" s="3">
        <v>31867</v>
      </c>
      <c r="B82" s="5">
        <v>844.29640007144167</v>
      </c>
      <c r="C82" s="5">
        <v>1017.8940411135666</v>
      </c>
      <c r="D82" s="5">
        <v>710.96424112028058</v>
      </c>
      <c r="E82" s="44">
        <f ca="1">IF(ISNUMBER(F_Udlaan_Bred_Smal[[#This Row],[BNP]]),F_Udlaan_Bred_Smal[[#This Row],[Udlån, smal definition]]/F_Udlaan_Bred_Smal[[#This Row],[BNP]]*100,NA())</f>
        <v>118.75370816696307</v>
      </c>
      <c r="F82" s="44">
        <f ca="1">IF(ISNUMBER(F_Udlaan_Bred_Smal[[#This Row],[Udlån, bred definition]]),F_Udlaan_Bred_Smal[[#This Row],[Udlån, bred definition]]/F_Udlaan_Bred_Smal[[#This Row],[BNP]]*100,NA())</f>
        <v>143.17091946982461</v>
      </c>
    </row>
    <row r="83" spans="1:6" hidden="1" x14ac:dyDescent="0.3">
      <c r="A83" s="3">
        <v>31897</v>
      </c>
      <c r="B83" s="5">
        <v>844.24757500873056</v>
      </c>
      <c r="C83" s="5"/>
      <c r="D83" s="5"/>
      <c r="E83" s="44" t="e">
        <f ca="1">IF(ISNUMBER(F_Udlaan_Bred_Smal[[#This Row],[BNP]]),F_Udlaan_Bred_Smal[[#This Row],[Udlån, smal definition]]/F_Udlaan_Bred_Smal[[#This Row],[BNP]]*100,NA())</f>
        <v>#N/A</v>
      </c>
      <c r="F83" s="44" t="e">
        <f ca="1">IF(ISNUMBER(F_Udlaan_Bred_Smal[[#This Row],[Udlån, bred definition]]),F_Udlaan_Bred_Smal[[#This Row],[Udlån, bred definition]]/F_Udlaan_Bred_Smal[[#This Row],[BNP]]*100,NA())</f>
        <v>#N/A</v>
      </c>
    </row>
    <row r="84" spans="1:6" hidden="1" x14ac:dyDescent="0.3">
      <c r="A84" s="3">
        <v>31928</v>
      </c>
      <c r="B84" s="5">
        <v>848.58311877781023</v>
      </c>
      <c r="C84" s="5"/>
      <c r="D84" s="5"/>
      <c r="E84" s="44" t="e">
        <f ca="1">IF(ISNUMBER(F_Udlaan_Bred_Smal[[#This Row],[BNP]]),F_Udlaan_Bred_Smal[[#This Row],[Udlån, smal definition]]/F_Udlaan_Bred_Smal[[#This Row],[BNP]]*100,NA())</f>
        <v>#N/A</v>
      </c>
      <c r="F84" s="44" t="e">
        <f ca="1">IF(ISNUMBER(F_Udlaan_Bred_Smal[[#This Row],[Udlån, bred definition]]),F_Udlaan_Bred_Smal[[#This Row],[Udlån, bred definition]]/F_Udlaan_Bred_Smal[[#This Row],[BNP]]*100,NA())</f>
        <v>#N/A</v>
      </c>
    </row>
    <row r="85" spans="1:6" x14ac:dyDescent="0.3">
      <c r="A85" s="3">
        <v>31958</v>
      </c>
      <c r="B85" s="5">
        <v>873.53512742656028</v>
      </c>
      <c r="C85" s="5">
        <v>1055.9356631478524</v>
      </c>
      <c r="D85" s="5">
        <v>721.85313944114887</v>
      </c>
      <c r="E85" s="44">
        <f ca="1">IF(ISNUMBER(F_Udlaan_Bred_Smal[[#This Row],[BNP]]),F_Udlaan_Bred_Smal[[#This Row],[Udlån, smal definition]]/F_Udlaan_Bred_Smal[[#This Row],[BNP]]*100,NA())</f>
        <v>121.01285977682967</v>
      </c>
      <c r="F85" s="44">
        <f ca="1">IF(ISNUMBER(F_Udlaan_Bred_Smal[[#This Row],[Udlån, bred definition]]),F_Udlaan_Bred_Smal[[#This Row],[Udlån, bred definition]]/F_Udlaan_Bred_Smal[[#This Row],[BNP]]*100,NA())</f>
        <v>146.28123165957922</v>
      </c>
    </row>
    <row r="86" spans="1:6" hidden="1" x14ac:dyDescent="0.3">
      <c r="A86" s="3">
        <v>31989</v>
      </c>
      <c r="B86" s="5">
        <v>863.59801723719841</v>
      </c>
      <c r="C86" s="5"/>
      <c r="D86" s="5"/>
      <c r="E86" s="44" t="e">
        <f ca="1">IF(ISNUMBER(F_Udlaan_Bred_Smal[[#This Row],[BNP]]),F_Udlaan_Bred_Smal[[#This Row],[Udlån, smal definition]]/F_Udlaan_Bred_Smal[[#This Row],[BNP]]*100,NA())</f>
        <v>#N/A</v>
      </c>
      <c r="F86" s="44" t="e">
        <f ca="1">IF(ISNUMBER(F_Udlaan_Bred_Smal[[#This Row],[Udlån, bred definition]]),F_Udlaan_Bred_Smal[[#This Row],[Udlån, bred definition]]/F_Udlaan_Bred_Smal[[#This Row],[BNP]]*100,NA())</f>
        <v>#N/A</v>
      </c>
    </row>
    <row r="87" spans="1:6" hidden="1" x14ac:dyDescent="0.3">
      <c r="A87" s="3">
        <v>32020</v>
      </c>
      <c r="B87" s="5">
        <v>873.36817218569718</v>
      </c>
      <c r="C87" s="5"/>
      <c r="D87" s="5"/>
      <c r="E87" s="44" t="e">
        <f ca="1">IF(ISNUMBER(F_Udlaan_Bred_Smal[[#This Row],[BNP]]),F_Udlaan_Bred_Smal[[#This Row],[Udlån, smal definition]]/F_Udlaan_Bred_Smal[[#This Row],[BNP]]*100,NA())</f>
        <v>#N/A</v>
      </c>
      <c r="F87" s="44" t="e">
        <f ca="1">IF(ISNUMBER(F_Udlaan_Bred_Smal[[#This Row],[Udlån, bred definition]]),F_Udlaan_Bred_Smal[[#This Row],[Udlån, bred definition]]/F_Udlaan_Bred_Smal[[#This Row],[BNP]]*100,NA())</f>
        <v>#N/A</v>
      </c>
    </row>
    <row r="88" spans="1:6" x14ac:dyDescent="0.3">
      <c r="A88" s="3">
        <v>32050</v>
      </c>
      <c r="B88" s="5">
        <v>892.5476696172891</v>
      </c>
      <c r="C88" s="5">
        <v>1078.4657301579564</v>
      </c>
      <c r="D88" s="5">
        <v>729.61886634515372</v>
      </c>
      <c r="E88" s="44">
        <f ca="1">IF(ISNUMBER(F_Udlaan_Bred_Smal[[#This Row],[BNP]]),F_Udlaan_Bred_Smal[[#This Row],[Udlån, smal definition]]/F_Udlaan_Bred_Smal[[#This Row],[BNP]]*100,NA())</f>
        <v>122.33067301127878</v>
      </c>
      <c r="F88" s="44">
        <f ca="1">IF(ISNUMBER(F_Udlaan_Bred_Smal[[#This Row],[Udlån, bred definition]]),F_Udlaan_Bred_Smal[[#This Row],[Udlån, bred definition]]/F_Udlaan_Bred_Smal[[#This Row],[BNP]]*100,NA())</f>
        <v>147.8122044130061</v>
      </c>
    </row>
    <row r="89" spans="1:6" hidden="1" x14ac:dyDescent="0.3">
      <c r="A89" s="3">
        <v>32081</v>
      </c>
      <c r="B89" s="5">
        <v>894.12618621353579</v>
      </c>
      <c r="C89" s="5"/>
      <c r="D89" s="5"/>
      <c r="E89" s="44" t="e">
        <f ca="1">IF(ISNUMBER(F_Udlaan_Bred_Smal[[#This Row],[BNP]]),F_Udlaan_Bred_Smal[[#This Row],[Udlån, smal definition]]/F_Udlaan_Bred_Smal[[#This Row],[BNP]]*100,NA())</f>
        <v>#N/A</v>
      </c>
      <c r="F89" s="44" t="e">
        <f ca="1">IF(ISNUMBER(F_Udlaan_Bred_Smal[[#This Row],[Udlån, bred definition]]),F_Udlaan_Bred_Smal[[#This Row],[Udlån, bred definition]]/F_Udlaan_Bred_Smal[[#This Row],[BNP]]*100,NA())</f>
        <v>#N/A</v>
      </c>
    </row>
    <row r="90" spans="1:6" hidden="1" x14ac:dyDescent="0.3">
      <c r="A90" s="3">
        <v>32111</v>
      </c>
      <c r="B90" s="5">
        <v>904.44627612683848</v>
      </c>
      <c r="C90" s="5"/>
      <c r="D90" s="5"/>
      <c r="E90" s="44" t="e">
        <f ca="1">IF(ISNUMBER(F_Udlaan_Bred_Smal[[#This Row],[BNP]]),F_Udlaan_Bred_Smal[[#This Row],[Udlån, smal definition]]/F_Udlaan_Bred_Smal[[#This Row],[BNP]]*100,NA())</f>
        <v>#N/A</v>
      </c>
      <c r="F90" s="44" t="e">
        <f ca="1">IF(ISNUMBER(F_Udlaan_Bred_Smal[[#This Row],[Udlån, bred definition]]),F_Udlaan_Bred_Smal[[#This Row],[Udlån, bred definition]]/F_Udlaan_Bred_Smal[[#This Row],[BNP]]*100,NA())</f>
        <v>#N/A</v>
      </c>
    </row>
    <row r="91" spans="1:6" x14ac:dyDescent="0.3">
      <c r="A91" s="3">
        <v>32142</v>
      </c>
      <c r="B91" s="5">
        <v>933.33136695567725</v>
      </c>
      <c r="C91" s="5">
        <v>1134.356419223059</v>
      </c>
      <c r="D91" s="5">
        <v>741.51589590099843</v>
      </c>
      <c r="E91" s="44">
        <f ca="1">IF(ISNUMBER(F_Udlaan_Bred_Smal[[#This Row],[BNP]]),F_Udlaan_Bred_Smal[[#This Row],[Udlån, smal definition]]/F_Udlaan_Bred_Smal[[#This Row],[BNP]]*100,NA())</f>
        <v>125.86801875927533</v>
      </c>
      <c r="F91" s="44">
        <f ca="1">IF(ISNUMBER(F_Udlaan_Bred_Smal[[#This Row],[Udlån, bred definition]]),F_Udlaan_Bred_Smal[[#This Row],[Udlån, bred definition]]/F_Udlaan_Bred_Smal[[#This Row],[BNP]]*100,NA())</f>
        <v>152.97803128613032</v>
      </c>
    </row>
    <row r="92" spans="1:6" hidden="1" x14ac:dyDescent="0.3">
      <c r="A92" s="3">
        <v>32173</v>
      </c>
      <c r="B92" s="5">
        <v>922.03020029873119</v>
      </c>
      <c r="C92" s="5"/>
      <c r="D92" s="5"/>
      <c r="E92" s="44" t="e">
        <f ca="1">IF(ISNUMBER(F_Udlaan_Bred_Smal[[#This Row],[BNP]]),F_Udlaan_Bred_Smal[[#This Row],[Udlån, smal definition]]/F_Udlaan_Bred_Smal[[#This Row],[BNP]]*100,NA())</f>
        <v>#N/A</v>
      </c>
      <c r="F92" s="44" t="e">
        <f ca="1">IF(ISNUMBER(F_Udlaan_Bred_Smal[[#This Row],[Udlån, bred definition]]),F_Udlaan_Bred_Smal[[#This Row],[Udlån, bred definition]]/F_Udlaan_Bred_Smal[[#This Row],[BNP]]*100,NA())</f>
        <v>#N/A</v>
      </c>
    </row>
    <row r="93" spans="1:6" hidden="1" x14ac:dyDescent="0.3">
      <c r="A93" s="3">
        <v>32202</v>
      </c>
      <c r="B93" s="5">
        <v>925.25691270494212</v>
      </c>
      <c r="C93" s="5"/>
      <c r="D93" s="5"/>
      <c r="E93" s="44" t="e">
        <f ca="1">IF(ISNUMBER(F_Udlaan_Bred_Smal[[#This Row],[BNP]]),F_Udlaan_Bred_Smal[[#This Row],[Udlån, smal definition]]/F_Udlaan_Bred_Smal[[#This Row],[BNP]]*100,NA())</f>
        <v>#N/A</v>
      </c>
      <c r="F93" s="44" t="e">
        <f ca="1">IF(ISNUMBER(F_Udlaan_Bred_Smal[[#This Row],[Udlån, bred definition]]),F_Udlaan_Bred_Smal[[#This Row],[Udlån, bred definition]]/F_Udlaan_Bred_Smal[[#This Row],[BNP]]*100,NA())</f>
        <v>#N/A</v>
      </c>
    </row>
    <row r="94" spans="1:6" x14ac:dyDescent="0.3">
      <c r="A94" s="3">
        <v>32233</v>
      </c>
      <c r="B94" s="5">
        <v>941.91672936008877</v>
      </c>
      <c r="C94" s="5">
        <v>1144.3288265502536</v>
      </c>
      <c r="D94" s="5">
        <v>754.11372281270587</v>
      </c>
      <c r="E94" s="44">
        <f ca="1">IF(ISNUMBER(F_Udlaan_Bred_Smal[[#This Row],[BNP]]),F_Udlaan_Bred_Smal[[#This Row],[Udlån, smal definition]]/F_Udlaan_Bred_Smal[[#This Row],[BNP]]*100,NA())</f>
        <v>124.90380440855951</v>
      </c>
      <c r="F94" s="44">
        <f ca="1">IF(ISNUMBER(F_Udlaan_Bred_Smal[[#This Row],[Udlån, bred definition]]),F_Udlaan_Bred_Smal[[#This Row],[Udlån, bred definition]]/F_Udlaan_Bred_Smal[[#This Row],[BNP]]*100,NA())</f>
        <v>151.74486180706498</v>
      </c>
    </row>
    <row r="95" spans="1:6" hidden="1" x14ac:dyDescent="0.3">
      <c r="A95" s="3">
        <v>32263</v>
      </c>
      <c r="B95" s="5">
        <v>939.78698802006363</v>
      </c>
      <c r="C95" s="5"/>
      <c r="D95" s="5"/>
      <c r="E95" s="44" t="e">
        <f ca="1">IF(ISNUMBER(F_Udlaan_Bred_Smal[[#This Row],[BNP]]),F_Udlaan_Bred_Smal[[#This Row],[Udlån, smal definition]]/F_Udlaan_Bred_Smal[[#This Row],[BNP]]*100,NA())</f>
        <v>#N/A</v>
      </c>
      <c r="F95" s="44" t="e">
        <f ca="1">IF(ISNUMBER(F_Udlaan_Bred_Smal[[#This Row],[Udlån, bred definition]]),F_Udlaan_Bred_Smal[[#This Row],[Udlån, bred definition]]/F_Udlaan_Bred_Smal[[#This Row],[BNP]]*100,NA())</f>
        <v>#N/A</v>
      </c>
    </row>
    <row r="96" spans="1:6" hidden="1" x14ac:dyDescent="0.3">
      <c r="A96" s="3">
        <v>32294</v>
      </c>
      <c r="B96" s="5">
        <v>939.01755770369823</v>
      </c>
      <c r="C96" s="5"/>
      <c r="D96" s="5"/>
      <c r="E96" s="44" t="e">
        <f ca="1">IF(ISNUMBER(F_Udlaan_Bred_Smal[[#This Row],[BNP]]),F_Udlaan_Bred_Smal[[#This Row],[Udlån, smal definition]]/F_Udlaan_Bred_Smal[[#This Row],[BNP]]*100,NA())</f>
        <v>#N/A</v>
      </c>
      <c r="F96" s="44" t="e">
        <f ca="1">IF(ISNUMBER(F_Udlaan_Bred_Smal[[#This Row],[Udlån, bred definition]]),F_Udlaan_Bred_Smal[[#This Row],[Udlån, bred definition]]/F_Udlaan_Bred_Smal[[#This Row],[BNP]]*100,NA())</f>
        <v>#N/A</v>
      </c>
    </row>
    <row r="97" spans="1:6" x14ac:dyDescent="0.3">
      <c r="A97" s="3">
        <v>32324</v>
      </c>
      <c r="B97" s="5">
        <v>959.65896053268762</v>
      </c>
      <c r="C97" s="5">
        <v>1168.8278748127457</v>
      </c>
      <c r="D97" s="5">
        <v>760.3442689107427</v>
      </c>
      <c r="E97" s="44">
        <f ca="1">IF(ISNUMBER(F_Udlaan_Bred_Smal[[#This Row],[BNP]]),F_Udlaan_Bred_Smal[[#This Row],[Udlån, smal definition]]/F_Udlaan_Bred_Smal[[#This Row],[BNP]]*100,NA())</f>
        <v>126.21374287564238</v>
      </c>
      <c r="F97" s="44">
        <f ca="1">IF(ISNUMBER(F_Udlaan_Bred_Smal[[#This Row],[Udlån, bred definition]]),F_Udlaan_Bred_Smal[[#This Row],[Udlån, bred definition]]/F_Udlaan_Bred_Smal[[#This Row],[BNP]]*100,NA())</f>
        <v>153.72350691709562</v>
      </c>
    </row>
    <row r="98" spans="1:6" hidden="1" x14ac:dyDescent="0.3">
      <c r="A98" s="3">
        <v>32355</v>
      </c>
      <c r="B98" s="5">
        <v>957.72847853589428</v>
      </c>
      <c r="C98" s="5"/>
      <c r="D98" s="5"/>
      <c r="E98" s="44" t="e">
        <f ca="1">IF(ISNUMBER(F_Udlaan_Bred_Smal[[#This Row],[BNP]]),F_Udlaan_Bred_Smal[[#This Row],[Udlån, smal definition]]/F_Udlaan_Bred_Smal[[#This Row],[BNP]]*100,NA())</f>
        <v>#N/A</v>
      </c>
      <c r="F98" s="44" t="e">
        <f ca="1">IF(ISNUMBER(F_Udlaan_Bred_Smal[[#This Row],[Udlån, bred definition]]),F_Udlaan_Bred_Smal[[#This Row],[Udlån, bred definition]]/F_Udlaan_Bred_Smal[[#This Row],[BNP]]*100,NA())</f>
        <v>#N/A</v>
      </c>
    </row>
    <row r="99" spans="1:6" hidden="1" x14ac:dyDescent="0.3">
      <c r="A99" s="3">
        <v>32386</v>
      </c>
      <c r="B99" s="5">
        <v>962.78765909831543</v>
      </c>
      <c r="C99" s="5"/>
      <c r="D99" s="5"/>
      <c r="E99" s="44" t="e">
        <f ca="1">IF(ISNUMBER(F_Udlaan_Bred_Smal[[#This Row],[BNP]]),F_Udlaan_Bred_Smal[[#This Row],[Udlån, smal definition]]/F_Udlaan_Bred_Smal[[#This Row],[BNP]]*100,NA())</f>
        <v>#N/A</v>
      </c>
      <c r="F99" s="44" t="e">
        <f ca="1">IF(ISNUMBER(F_Udlaan_Bred_Smal[[#This Row],[Udlån, bred definition]]),F_Udlaan_Bred_Smal[[#This Row],[Udlån, bred definition]]/F_Udlaan_Bred_Smal[[#This Row],[BNP]]*100,NA())</f>
        <v>#N/A</v>
      </c>
    </row>
    <row r="100" spans="1:6" x14ac:dyDescent="0.3">
      <c r="A100" s="3">
        <v>32416</v>
      </c>
      <c r="B100" s="5">
        <v>976.45676279139821</v>
      </c>
      <c r="C100" s="5">
        <v>1190.7543833552211</v>
      </c>
      <c r="D100" s="5">
        <v>768.23718878259331</v>
      </c>
      <c r="E100" s="44">
        <f ca="1">IF(ISNUMBER(F_Udlaan_Bred_Smal[[#This Row],[BNP]]),F_Udlaan_Bred_Smal[[#This Row],[Udlån, smal definition]]/F_Udlaan_Bred_Smal[[#This Row],[BNP]]*100,NA())</f>
        <v>127.10355304964673</v>
      </c>
      <c r="F100" s="44">
        <f ca="1">IF(ISNUMBER(F_Udlaan_Bred_Smal[[#This Row],[Udlån, bred definition]]),F_Udlaan_Bred_Smal[[#This Row],[Udlån, bred definition]]/F_Udlaan_Bred_Smal[[#This Row],[BNP]]*100,NA())</f>
        <v>154.99827406717714</v>
      </c>
    </row>
    <row r="101" spans="1:6" hidden="1" x14ac:dyDescent="0.3">
      <c r="A101" s="3">
        <v>32447</v>
      </c>
      <c r="B101" s="5">
        <v>977.50604908052105</v>
      </c>
      <c r="C101" s="5"/>
      <c r="D101" s="5"/>
      <c r="E101" s="44" t="e">
        <f ca="1">IF(ISNUMBER(F_Udlaan_Bred_Smal[[#This Row],[BNP]]),F_Udlaan_Bred_Smal[[#This Row],[Udlån, smal definition]]/F_Udlaan_Bred_Smal[[#This Row],[BNP]]*100,NA())</f>
        <v>#N/A</v>
      </c>
      <c r="F101" s="44" t="e">
        <f ca="1">IF(ISNUMBER(F_Udlaan_Bred_Smal[[#This Row],[Udlån, bred definition]]),F_Udlaan_Bred_Smal[[#This Row],[Udlån, bred definition]]/F_Udlaan_Bred_Smal[[#This Row],[BNP]]*100,NA())</f>
        <v>#N/A</v>
      </c>
    </row>
    <row r="102" spans="1:6" hidden="1" x14ac:dyDescent="0.3">
      <c r="A102" s="3">
        <v>32477</v>
      </c>
      <c r="B102" s="5">
        <v>981.7488000066835</v>
      </c>
      <c r="C102" s="5"/>
      <c r="D102" s="5"/>
      <c r="E102" s="44" t="e">
        <f ca="1">IF(ISNUMBER(F_Udlaan_Bred_Smal[[#This Row],[BNP]]),F_Udlaan_Bred_Smal[[#This Row],[Udlån, smal definition]]/F_Udlaan_Bred_Smal[[#This Row],[BNP]]*100,NA())</f>
        <v>#N/A</v>
      </c>
      <c r="F102" s="44" t="e">
        <f ca="1">IF(ISNUMBER(F_Udlaan_Bred_Smal[[#This Row],[Udlån, bred definition]]),F_Udlaan_Bred_Smal[[#This Row],[Udlån, bred definition]]/F_Udlaan_Bred_Smal[[#This Row],[BNP]]*100,NA())</f>
        <v>#N/A</v>
      </c>
    </row>
    <row r="103" spans="1:6" x14ac:dyDescent="0.3">
      <c r="A103" s="3">
        <v>32508</v>
      </c>
      <c r="B103" s="5">
        <v>1008.841327509821</v>
      </c>
      <c r="C103" s="5">
        <v>1239.1559101254534</v>
      </c>
      <c r="D103" s="5">
        <v>775.65023794075751</v>
      </c>
      <c r="E103" s="44">
        <f ca="1">IF(ISNUMBER(F_Udlaan_Bred_Smal[[#This Row],[BNP]]),F_Udlaan_Bred_Smal[[#This Row],[Udlån, smal definition]]/F_Udlaan_Bred_Smal[[#This Row],[BNP]]*100,NA())</f>
        <v>130.06394869266759</v>
      </c>
      <c r="F103" s="44">
        <f ca="1">IF(ISNUMBER(F_Udlaan_Bred_Smal[[#This Row],[Udlån, bred definition]]),F_Udlaan_Bred_Smal[[#This Row],[Udlån, bred definition]]/F_Udlaan_Bred_Smal[[#This Row],[BNP]]*100,NA())</f>
        <v>159.7570463480084</v>
      </c>
    </row>
    <row r="104" spans="1:6" hidden="1" x14ac:dyDescent="0.3">
      <c r="A104" s="3">
        <v>32539</v>
      </c>
      <c r="B104" s="5">
        <v>990.33299648416028</v>
      </c>
      <c r="C104" s="5"/>
      <c r="D104" s="5"/>
      <c r="E104" s="44" t="e">
        <f ca="1">IF(ISNUMBER(F_Udlaan_Bred_Smal[[#This Row],[BNP]]),F_Udlaan_Bred_Smal[[#This Row],[Udlån, smal definition]]/F_Udlaan_Bred_Smal[[#This Row],[BNP]]*100,NA())</f>
        <v>#N/A</v>
      </c>
      <c r="F104" s="44" t="e">
        <f ca="1">IF(ISNUMBER(F_Udlaan_Bred_Smal[[#This Row],[Udlån, bred definition]]),F_Udlaan_Bred_Smal[[#This Row],[Udlån, bred definition]]/F_Udlaan_Bred_Smal[[#This Row],[BNP]]*100,NA())</f>
        <v>#N/A</v>
      </c>
    </row>
    <row r="105" spans="1:6" hidden="1" x14ac:dyDescent="0.3">
      <c r="A105" s="3">
        <v>32567</v>
      </c>
      <c r="B105" s="5">
        <v>998.17709472687955</v>
      </c>
      <c r="C105" s="5"/>
      <c r="D105" s="5"/>
      <c r="E105" s="44" t="e">
        <f ca="1">IF(ISNUMBER(F_Udlaan_Bred_Smal[[#This Row],[BNP]]),F_Udlaan_Bred_Smal[[#This Row],[Udlån, smal definition]]/F_Udlaan_Bred_Smal[[#This Row],[BNP]]*100,NA())</f>
        <v>#N/A</v>
      </c>
      <c r="F105" s="44" t="e">
        <f ca="1">IF(ISNUMBER(F_Udlaan_Bred_Smal[[#This Row],[Udlån, bred definition]]),F_Udlaan_Bred_Smal[[#This Row],[Udlån, bred definition]]/F_Udlaan_Bred_Smal[[#This Row],[BNP]]*100,NA())</f>
        <v>#N/A</v>
      </c>
    </row>
    <row r="106" spans="1:6" x14ac:dyDescent="0.3">
      <c r="A106" s="3">
        <v>32598</v>
      </c>
      <c r="B106" s="5">
        <v>1012.783510801866</v>
      </c>
      <c r="C106" s="5">
        <v>1244.1505387202212</v>
      </c>
      <c r="D106" s="5">
        <v>787.51496244806651</v>
      </c>
      <c r="E106" s="44">
        <f ca="1">IF(ISNUMBER(F_Udlaan_Bred_Smal[[#This Row],[BNP]]),F_Udlaan_Bred_Smal[[#This Row],[Udlån, smal definition]]/F_Udlaan_Bred_Smal[[#This Row],[BNP]]*100,NA())</f>
        <v>128.60498645683256</v>
      </c>
      <c r="F106" s="44">
        <f ca="1">IF(ISNUMBER(F_Udlaan_Bred_Smal[[#This Row],[Udlån, bred definition]]),F_Udlaan_Bred_Smal[[#This Row],[Udlån, bred definition]]/F_Udlaan_Bred_Smal[[#This Row],[BNP]]*100,NA())</f>
        <v>157.98436830363946</v>
      </c>
    </row>
    <row r="107" spans="1:6" hidden="1" x14ac:dyDescent="0.3">
      <c r="A107" s="3">
        <v>32628</v>
      </c>
      <c r="B107" s="5">
        <v>1008.1787012416078</v>
      </c>
      <c r="C107" s="5"/>
      <c r="D107" s="5"/>
      <c r="E107" s="44" t="e">
        <f ca="1">IF(ISNUMBER(F_Udlaan_Bred_Smal[[#This Row],[BNP]]),F_Udlaan_Bred_Smal[[#This Row],[Udlån, smal definition]]/F_Udlaan_Bred_Smal[[#This Row],[BNP]]*100,NA())</f>
        <v>#N/A</v>
      </c>
      <c r="F107" s="44" t="e">
        <f ca="1">IF(ISNUMBER(F_Udlaan_Bred_Smal[[#This Row],[Udlån, bred definition]]),F_Udlaan_Bred_Smal[[#This Row],[Udlån, bred definition]]/F_Udlaan_Bred_Smal[[#This Row],[BNP]]*100,NA())</f>
        <v>#N/A</v>
      </c>
    </row>
    <row r="108" spans="1:6" hidden="1" x14ac:dyDescent="0.3">
      <c r="A108" s="3">
        <v>32659</v>
      </c>
      <c r="B108" s="5">
        <v>1010.0662596045752</v>
      </c>
      <c r="C108" s="5"/>
      <c r="D108" s="5"/>
      <c r="E108" s="44" t="e">
        <f ca="1">IF(ISNUMBER(F_Udlaan_Bred_Smal[[#This Row],[BNP]]),F_Udlaan_Bred_Smal[[#This Row],[Udlån, smal definition]]/F_Udlaan_Bred_Smal[[#This Row],[BNP]]*100,NA())</f>
        <v>#N/A</v>
      </c>
      <c r="F108" s="44" t="e">
        <f ca="1">IF(ISNUMBER(F_Udlaan_Bred_Smal[[#This Row],[Udlån, bred definition]]),F_Udlaan_Bred_Smal[[#This Row],[Udlån, bred definition]]/F_Udlaan_Bred_Smal[[#This Row],[BNP]]*100,NA())</f>
        <v>#N/A</v>
      </c>
    </row>
    <row r="109" spans="1:6" x14ac:dyDescent="0.3">
      <c r="A109" s="3">
        <v>32689</v>
      </c>
      <c r="B109" s="5">
        <v>1030.6478569110523</v>
      </c>
      <c r="C109" s="5">
        <v>1267.9201060088117</v>
      </c>
      <c r="D109" s="5">
        <v>798.14314778349751</v>
      </c>
      <c r="E109" s="44">
        <f ca="1">IF(ISNUMBER(F_Udlaan_Bred_Smal[[#This Row],[BNP]]),F_Udlaan_Bred_Smal[[#This Row],[Udlån, smal definition]]/F_Udlaan_Bred_Smal[[#This Row],[BNP]]*100,NA())</f>
        <v>129.13070290376325</v>
      </c>
      <c r="F109" s="44">
        <f ca="1">IF(ISNUMBER(F_Udlaan_Bred_Smal[[#This Row],[Udlån, bred definition]]),F_Udlaan_Bred_Smal[[#This Row],[Udlån, bred definition]]/F_Udlaan_Bred_Smal[[#This Row],[BNP]]*100,NA())</f>
        <v>158.85873474324995</v>
      </c>
    </row>
    <row r="110" spans="1:6" hidden="1" x14ac:dyDescent="0.3">
      <c r="A110" s="3">
        <v>32720</v>
      </c>
      <c r="B110" s="5">
        <v>1016.4598029026789</v>
      </c>
      <c r="C110" s="5"/>
      <c r="D110" s="5"/>
      <c r="E110" s="44" t="e">
        <f ca="1">IF(ISNUMBER(F_Udlaan_Bred_Smal[[#This Row],[BNP]]),F_Udlaan_Bred_Smal[[#This Row],[Udlån, smal definition]]/F_Udlaan_Bred_Smal[[#This Row],[BNP]]*100,NA())</f>
        <v>#N/A</v>
      </c>
      <c r="F110" s="44" t="e">
        <f ca="1">IF(ISNUMBER(F_Udlaan_Bred_Smal[[#This Row],[Udlån, bred definition]]),F_Udlaan_Bred_Smal[[#This Row],[Udlån, bred definition]]/F_Udlaan_Bred_Smal[[#This Row],[BNP]]*100,NA())</f>
        <v>#N/A</v>
      </c>
    </row>
    <row r="111" spans="1:6" hidden="1" x14ac:dyDescent="0.3">
      <c r="A111" s="3">
        <v>32751</v>
      </c>
      <c r="B111" s="5">
        <v>1024.4036241900301</v>
      </c>
      <c r="C111" s="5"/>
      <c r="D111" s="5"/>
      <c r="E111" s="44" t="e">
        <f ca="1">IF(ISNUMBER(F_Udlaan_Bred_Smal[[#This Row],[BNP]]),F_Udlaan_Bred_Smal[[#This Row],[Udlån, smal definition]]/F_Udlaan_Bred_Smal[[#This Row],[BNP]]*100,NA())</f>
        <v>#N/A</v>
      </c>
      <c r="F111" s="44" t="e">
        <f ca="1">IF(ISNUMBER(F_Udlaan_Bred_Smal[[#This Row],[Udlån, bred definition]]),F_Udlaan_Bred_Smal[[#This Row],[Udlån, bred definition]]/F_Udlaan_Bred_Smal[[#This Row],[BNP]]*100,NA())</f>
        <v>#N/A</v>
      </c>
    </row>
    <row r="112" spans="1:6" x14ac:dyDescent="0.3">
      <c r="A112" s="3">
        <v>32781</v>
      </c>
      <c r="B112" s="5">
        <v>1038.5131775239272</v>
      </c>
      <c r="C112" s="5">
        <v>1279.165634547734</v>
      </c>
      <c r="D112" s="5">
        <v>808.62267762947363</v>
      </c>
      <c r="E112" s="44">
        <f ca="1">IF(ISNUMBER(F_Udlaan_Bred_Smal[[#This Row],[BNP]]),F_Udlaan_Bred_Smal[[#This Row],[Udlån, smal definition]]/F_Udlaan_Bred_Smal[[#This Row],[BNP]]*100,NA())</f>
        <v>128.42988531664625</v>
      </c>
      <c r="F112" s="44">
        <f ca="1">IF(ISNUMBER(F_Udlaan_Bred_Smal[[#This Row],[Udlån, bred definition]]),F_Udlaan_Bred_Smal[[#This Row],[Udlån, bred definition]]/F_Udlaan_Bred_Smal[[#This Row],[BNP]]*100,NA())</f>
        <v>158.19067037517246</v>
      </c>
    </row>
    <row r="113" spans="1:6" hidden="1" x14ac:dyDescent="0.3">
      <c r="A113" s="3">
        <v>32812</v>
      </c>
      <c r="B113" s="5">
        <v>1040.9837701120641</v>
      </c>
      <c r="C113" s="5"/>
      <c r="D113" s="5"/>
      <c r="E113" s="44" t="e">
        <f ca="1">IF(ISNUMBER(F_Udlaan_Bred_Smal[[#This Row],[BNP]]),F_Udlaan_Bred_Smal[[#This Row],[Udlån, smal definition]]/F_Udlaan_Bred_Smal[[#This Row],[BNP]]*100,NA())</f>
        <v>#N/A</v>
      </c>
      <c r="F113" s="44" t="e">
        <f ca="1">IF(ISNUMBER(F_Udlaan_Bred_Smal[[#This Row],[Udlån, bred definition]]),F_Udlaan_Bred_Smal[[#This Row],[Udlån, bred definition]]/F_Udlaan_Bred_Smal[[#This Row],[BNP]]*100,NA())</f>
        <v>#N/A</v>
      </c>
    </row>
    <row r="114" spans="1:6" hidden="1" x14ac:dyDescent="0.3">
      <c r="A114" s="3">
        <v>32842</v>
      </c>
      <c r="B114" s="5">
        <v>1042.2438691443438</v>
      </c>
      <c r="C114" s="5"/>
      <c r="D114" s="5"/>
      <c r="E114" s="44" t="e">
        <f ca="1">IF(ISNUMBER(F_Udlaan_Bred_Smal[[#This Row],[BNP]]),F_Udlaan_Bred_Smal[[#This Row],[Udlån, smal definition]]/F_Udlaan_Bred_Smal[[#This Row],[BNP]]*100,NA())</f>
        <v>#N/A</v>
      </c>
      <c r="F114" s="44" t="e">
        <f ca="1">IF(ISNUMBER(F_Udlaan_Bred_Smal[[#This Row],[Udlån, bred definition]]),F_Udlaan_Bred_Smal[[#This Row],[Udlån, bred definition]]/F_Udlaan_Bred_Smal[[#This Row],[BNP]]*100,NA())</f>
        <v>#N/A</v>
      </c>
    </row>
    <row r="115" spans="1:6" x14ac:dyDescent="0.3">
      <c r="A115" s="3">
        <v>32873</v>
      </c>
      <c r="B115" s="5">
        <v>1069.0318386281967</v>
      </c>
      <c r="C115" s="5">
        <v>1323.3278206901666</v>
      </c>
      <c r="D115" s="5">
        <v>817.46633614093264</v>
      </c>
      <c r="E115" s="44">
        <f ca="1">IF(ISNUMBER(F_Udlaan_Bred_Smal[[#This Row],[BNP]]),F_Udlaan_Bred_Smal[[#This Row],[Udlån, smal definition]]/F_Udlaan_Bred_Smal[[#This Row],[BNP]]*100,NA())</f>
        <v>130.77380576609991</v>
      </c>
      <c r="F115" s="44">
        <f ca="1">IF(ISNUMBER(F_Udlaan_Bred_Smal[[#This Row],[Udlån, bred definition]]),F_Udlaan_Bred_Smal[[#This Row],[Udlån, bred definition]]/F_Udlaan_Bred_Smal[[#This Row],[BNP]]*100,NA())</f>
        <v>161.88162890441308</v>
      </c>
    </row>
    <row r="116" spans="1:6" hidden="1" x14ac:dyDescent="0.3">
      <c r="A116" s="3">
        <v>32904</v>
      </c>
      <c r="B116" s="5">
        <v>1052.3582815596619</v>
      </c>
      <c r="C116" s="5"/>
      <c r="D116" s="5"/>
      <c r="E116" s="44" t="e">
        <f ca="1">IF(ISNUMBER(F_Udlaan_Bred_Smal[[#This Row],[BNP]]),F_Udlaan_Bred_Smal[[#This Row],[Udlån, smal definition]]/F_Udlaan_Bred_Smal[[#This Row],[BNP]]*100,NA())</f>
        <v>#N/A</v>
      </c>
      <c r="F116" s="44" t="e">
        <f ca="1">IF(ISNUMBER(F_Udlaan_Bred_Smal[[#This Row],[Udlån, bred definition]]),F_Udlaan_Bred_Smal[[#This Row],[Udlån, bred definition]]/F_Udlaan_Bred_Smal[[#This Row],[BNP]]*100,NA())</f>
        <v>#N/A</v>
      </c>
    </row>
    <row r="117" spans="1:6" hidden="1" x14ac:dyDescent="0.3">
      <c r="A117" s="3">
        <v>32932</v>
      </c>
      <c r="B117" s="5">
        <v>1068.0668023643666</v>
      </c>
      <c r="C117" s="5"/>
      <c r="D117" s="5"/>
      <c r="E117" s="44" t="e">
        <f ca="1">IF(ISNUMBER(F_Udlaan_Bred_Smal[[#This Row],[BNP]]),F_Udlaan_Bred_Smal[[#This Row],[Udlån, smal definition]]/F_Udlaan_Bred_Smal[[#This Row],[BNP]]*100,NA())</f>
        <v>#N/A</v>
      </c>
      <c r="F117" s="44" t="e">
        <f ca="1">IF(ISNUMBER(F_Udlaan_Bred_Smal[[#This Row],[Udlån, bred definition]]),F_Udlaan_Bred_Smal[[#This Row],[Udlån, bred definition]]/F_Udlaan_Bred_Smal[[#This Row],[BNP]]*100,NA())</f>
        <v>#N/A</v>
      </c>
    </row>
    <row r="118" spans="1:6" x14ac:dyDescent="0.3">
      <c r="A118" s="3">
        <v>32963</v>
      </c>
      <c r="B118" s="5">
        <v>1081.4225583820885</v>
      </c>
      <c r="C118" s="5">
        <v>1337.7589134008379</v>
      </c>
      <c r="D118" s="5">
        <v>826.6854707013083</v>
      </c>
      <c r="E118" s="44">
        <f ca="1">IF(ISNUMBER(F_Udlaan_Bred_Smal[[#This Row],[BNP]]),F_Udlaan_Bred_Smal[[#This Row],[Udlån, smal definition]]/F_Udlaan_Bred_Smal[[#This Row],[BNP]]*100,NA())</f>
        <v>130.81426935744705</v>
      </c>
      <c r="F118" s="44">
        <f ca="1">IF(ISNUMBER(F_Udlaan_Bred_Smal[[#This Row],[Udlån, bred definition]]),F_Udlaan_Bred_Smal[[#This Row],[Udlån, bred definition]]/F_Udlaan_Bred_Smal[[#This Row],[BNP]]*100,NA())</f>
        <v>161.82199407302596</v>
      </c>
    </row>
    <row r="119" spans="1:6" hidden="1" x14ac:dyDescent="0.3">
      <c r="A119" s="3">
        <v>32993</v>
      </c>
      <c r="B119" s="5">
        <v>1072.3764931563489</v>
      </c>
      <c r="C119" s="5"/>
      <c r="D119" s="5"/>
      <c r="E119" s="44" t="e">
        <f ca="1">IF(ISNUMBER(F_Udlaan_Bred_Smal[[#This Row],[BNP]]),F_Udlaan_Bred_Smal[[#This Row],[Udlån, smal definition]]/F_Udlaan_Bred_Smal[[#This Row],[BNP]]*100,NA())</f>
        <v>#N/A</v>
      </c>
      <c r="F119" s="44" t="e">
        <f ca="1">IF(ISNUMBER(F_Udlaan_Bred_Smal[[#This Row],[Udlån, bred definition]]),F_Udlaan_Bred_Smal[[#This Row],[Udlån, bred definition]]/F_Udlaan_Bred_Smal[[#This Row],[BNP]]*100,NA())</f>
        <v>#N/A</v>
      </c>
    </row>
    <row r="120" spans="1:6" hidden="1" x14ac:dyDescent="0.3">
      <c r="A120" s="3">
        <v>33024</v>
      </c>
      <c r="B120" s="5">
        <v>1072.7600141564587</v>
      </c>
      <c r="C120" s="5"/>
      <c r="D120" s="5"/>
      <c r="E120" s="44" t="e">
        <f ca="1">IF(ISNUMBER(F_Udlaan_Bred_Smal[[#This Row],[BNP]]),F_Udlaan_Bred_Smal[[#This Row],[Udlån, smal definition]]/F_Udlaan_Bred_Smal[[#This Row],[BNP]]*100,NA())</f>
        <v>#N/A</v>
      </c>
      <c r="F120" s="44" t="e">
        <f ca="1">IF(ISNUMBER(F_Udlaan_Bred_Smal[[#This Row],[Udlån, bred definition]]),F_Udlaan_Bred_Smal[[#This Row],[Udlån, bred definition]]/F_Udlaan_Bred_Smal[[#This Row],[BNP]]*100,NA())</f>
        <v>#N/A</v>
      </c>
    </row>
    <row r="121" spans="1:6" x14ac:dyDescent="0.3">
      <c r="A121" s="3">
        <v>33054</v>
      </c>
      <c r="B121" s="5">
        <v>1086.1266669181434</v>
      </c>
      <c r="C121" s="5">
        <v>1343.4869744445814</v>
      </c>
      <c r="D121" s="5">
        <v>836.717860540267</v>
      </c>
      <c r="E121" s="44">
        <f ca="1">IF(ISNUMBER(F_Udlaan_Bred_Smal[[#This Row],[BNP]]),F_Udlaan_Bred_Smal[[#This Row],[Udlån, smal definition]]/F_Udlaan_Bred_Smal[[#This Row],[BNP]]*100,NA())</f>
        <v>129.80799360692907</v>
      </c>
      <c r="F121" s="44">
        <f ca="1">IF(ISNUMBER(F_Udlaan_Bred_Smal[[#This Row],[Udlån, bred definition]]),F_Udlaan_Bred_Smal[[#This Row],[Udlån, bred definition]]/F_Udlaan_Bred_Smal[[#This Row],[BNP]]*100,NA())</f>
        <v>160.56630768908107</v>
      </c>
    </row>
    <row r="122" spans="1:6" hidden="1" x14ac:dyDescent="0.3">
      <c r="A122" s="3">
        <v>33085</v>
      </c>
      <c r="B122" s="5">
        <v>1078.0446183268893</v>
      </c>
      <c r="C122" s="5"/>
      <c r="D122" s="5"/>
      <c r="E122" s="44" t="e">
        <f ca="1">IF(ISNUMBER(F_Udlaan_Bred_Smal[[#This Row],[BNP]]),F_Udlaan_Bred_Smal[[#This Row],[Udlån, smal definition]]/F_Udlaan_Bred_Smal[[#This Row],[BNP]]*100,NA())</f>
        <v>#N/A</v>
      </c>
      <c r="F122" s="44" t="e">
        <f ca="1">IF(ISNUMBER(F_Udlaan_Bred_Smal[[#This Row],[Udlån, bred definition]]),F_Udlaan_Bred_Smal[[#This Row],[Udlån, bred definition]]/F_Udlaan_Bred_Smal[[#This Row],[BNP]]*100,NA())</f>
        <v>#N/A</v>
      </c>
    </row>
    <row r="123" spans="1:6" hidden="1" x14ac:dyDescent="0.3">
      <c r="A123" s="3">
        <v>33116</v>
      </c>
      <c r="B123" s="5">
        <v>1082.4296306985734</v>
      </c>
      <c r="C123" s="5"/>
      <c r="D123" s="5"/>
      <c r="E123" s="44" t="e">
        <f ca="1">IF(ISNUMBER(F_Udlaan_Bred_Smal[[#This Row],[BNP]]),F_Udlaan_Bred_Smal[[#This Row],[Udlån, smal definition]]/F_Udlaan_Bred_Smal[[#This Row],[BNP]]*100,NA())</f>
        <v>#N/A</v>
      </c>
      <c r="F123" s="44" t="e">
        <f ca="1">IF(ISNUMBER(F_Udlaan_Bred_Smal[[#This Row],[Udlån, bred definition]]),F_Udlaan_Bred_Smal[[#This Row],[Udlån, bred definition]]/F_Udlaan_Bred_Smal[[#This Row],[BNP]]*100,NA())</f>
        <v>#N/A</v>
      </c>
    </row>
    <row r="124" spans="1:6" x14ac:dyDescent="0.3">
      <c r="A124" s="3">
        <v>33146</v>
      </c>
      <c r="B124" s="5">
        <v>1093.1831462908804</v>
      </c>
      <c r="C124" s="5">
        <v>1356.2973156146702</v>
      </c>
      <c r="D124" s="5">
        <v>847.89319739264363</v>
      </c>
      <c r="E124" s="44">
        <f ca="1">IF(ISNUMBER(F_Udlaan_Bred_Smal[[#This Row],[BNP]]),F_Udlaan_Bred_Smal[[#This Row],[Udlån, smal definition]]/F_Udlaan_Bred_Smal[[#This Row],[BNP]]*100,NA())</f>
        <v>128.92934506993663</v>
      </c>
      <c r="F124" s="44">
        <f ca="1">IF(ISNUMBER(F_Udlaan_Bred_Smal[[#This Row],[Udlån, bred definition]]),F_Udlaan_Bred_Smal[[#This Row],[Udlån, bred definition]]/F_Udlaan_Bred_Smal[[#This Row],[BNP]]*100,NA())</f>
        <v>159.96086768774887</v>
      </c>
    </row>
    <row r="125" spans="1:6" hidden="1" x14ac:dyDescent="0.3">
      <c r="A125" s="3">
        <v>33177</v>
      </c>
      <c r="B125" s="5">
        <v>1083.3612678054335</v>
      </c>
      <c r="C125" s="5"/>
      <c r="D125" s="5"/>
      <c r="E125" s="44" t="e">
        <f ca="1">IF(ISNUMBER(F_Udlaan_Bred_Smal[[#This Row],[BNP]]),F_Udlaan_Bred_Smal[[#This Row],[Udlån, smal definition]]/F_Udlaan_Bred_Smal[[#This Row],[BNP]]*100,NA())</f>
        <v>#N/A</v>
      </c>
      <c r="F125" s="44" t="e">
        <f ca="1">IF(ISNUMBER(F_Udlaan_Bred_Smal[[#This Row],[Udlån, bred definition]]),F_Udlaan_Bred_Smal[[#This Row],[Udlån, bred definition]]/F_Udlaan_Bred_Smal[[#This Row],[BNP]]*100,NA())</f>
        <v>#N/A</v>
      </c>
    </row>
    <row r="126" spans="1:6" hidden="1" x14ac:dyDescent="0.3">
      <c r="A126" s="3">
        <v>33207</v>
      </c>
      <c r="B126" s="5">
        <v>1083.6599003238725</v>
      </c>
      <c r="C126" s="5"/>
      <c r="D126" s="5"/>
      <c r="E126" s="44" t="e">
        <f ca="1">IF(ISNUMBER(F_Udlaan_Bred_Smal[[#This Row],[BNP]]),F_Udlaan_Bred_Smal[[#This Row],[Udlån, smal definition]]/F_Udlaan_Bred_Smal[[#This Row],[BNP]]*100,NA())</f>
        <v>#N/A</v>
      </c>
      <c r="F126" s="44" t="e">
        <f ca="1">IF(ISNUMBER(F_Udlaan_Bred_Smal[[#This Row],[Udlån, bred definition]]),F_Udlaan_Bred_Smal[[#This Row],[Udlån, bred definition]]/F_Udlaan_Bred_Smal[[#This Row],[BNP]]*100,NA())</f>
        <v>#N/A</v>
      </c>
    </row>
    <row r="127" spans="1:6" x14ac:dyDescent="0.3">
      <c r="A127" s="3">
        <v>33238</v>
      </c>
      <c r="B127" s="5">
        <v>1108.8501615714074</v>
      </c>
      <c r="C127" s="5">
        <v>1375.7738047919106</v>
      </c>
      <c r="D127" s="5">
        <v>855.59999999999991</v>
      </c>
      <c r="E127" s="44">
        <f ca="1">IF(ISNUMBER(F_Udlaan_Bred_Smal[[#This Row],[BNP]]),F_Udlaan_Bred_Smal[[#This Row],[Udlån, smal definition]]/F_Udlaan_Bred_Smal[[#This Row],[BNP]]*100,NA())</f>
        <v>129.59913061844409</v>
      </c>
      <c r="F127" s="44">
        <f ca="1">IF(ISNUMBER(F_Udlaan_Bred_Smal[[#This Row],[Udlån, bred definition]]),F_Udlaan_Bred_Smal[[#This Row],[Udlån, bred definition]]/F_Udlaan_Bred_Smal[[#This Row],[BNP]]*100,NA())</f>
        <v>160.79637737165856</v>
      </c>
    </row>
    <row r="128" spans="1:6" hidden="1" x14ac:dyDescent="0.3">
      <c r="A128" s="3">
        <v>33269</v>
      </c>
      <c r="B128" s="5">
        <v>1113.5796892242256</v>
      </c>
      <c r="C128" s="5"/>
      <c r="D128" s="5"/>
      <c r="E128" s="44" t="e">
        <f ca="1">IF(ISNUMBER(F_Udlaan_Bred_Smal[[#This Row],[BNP]]),F_Udlaan_Bred_Smal[[#This Row],[Udlån, smal definition]]/F_Udlaan_Bred_Smal[[#This Row],[BNP]]*100,NA())</f>
        <v>#N/A</v>
      </c>
      <c r="F128" s="44" t="e">
        <f ca="1">IF(ISNUMBER(F_Udlaan_Bred_Smal[[#This Row],[Udlån, bred definition]]),F_Udlaan_Bred_Smal[[#This Row],[Udlån, bred definition]]/F_Udlaan_Bred_Smal[[#This Row],[BNP]]*100,NA())</f>
        <v>#N/A</v>
      </c>
    </row>
    <row r="129" spans="1:6" hidden="1" x14ac:dyDescent="0.3">
      <c r="A129" s="3">
        <v>33297</v>
      </c>
      <c r="B129" s="5">
        <v>1112.7464617829214</v>
      </c>
      <c r="C129" s="5"/>
      <c r="D129" s="5"/>
      <c r="E129" s="44" t="e">
        <f ca="1">IF(ISNUMBER(F_Udlaan_Bred_Smal[[#This Row],[BNP]]),F_Udlaan_Bred_Smal[[#This Row],[Udlån, smal definition]]/F_Udlaan_Bred_Smal[[#This Row],[BNP]]*100,NA())</f>
        <v>#N/A</v>
      </c>
      <c r="F129" s="44" t="e">
        <f ca="1">IF(ISNUMBER(F_Udlaan_Bred_Smal[[#This Row],[Udlån, bred definition]]),F_Udlaan_Bred_Smal[[#This Row],[Udlån, bred definition]]/F_Udlaan_Bred_Smal[[#This Row],[BNP]]*100,NA())</f>
        <v>#N/A</v>
      </c>
    </row>
    <row r="130" spans="1:6" x14ac:dyDescent="0.3">
      <c r="A130" s="3">
        <v>33328</v>
      </c>
      <c r="B130" s="5">
        <v>1126.1905212076033</v>
      </c>
      <c r="C130" s="5">
        <v>1407.8924322788953</v>
      </c>
      <c r="D130" s="5">
        <v>865.60000000000014</v>
      </c>
      <c r="E130" s="44">
        <f ca="1">IF(ISNUMBER(F_Udlaan_Bred_Smal[[#This Row],[BNP]]),F_Udlaan_Bred_Smal[[#This Row],[Udlån, smal definition]]/F_Udlaan_Bred_Smal[[#This Row],[BNP]]*100,NA())</f>
        <v>130.10518960346616</v>
      </c>
      <c r="F130" s="44">
        <f ca="1">IF(ISNUMBER(F_Udlaan_Bred_Smal[[#This Row],[Udlån, bred definition]]),F_Udlaan_Bred_Smal[[#This Row],[Udlån, bred definition]]/F_Udlaan_Bred_Smal[[#This Row],[BNP]]*100,NA())</f>
        <v>162.64931056826421</v>
      </c>
    </row>
    <row r="131" spans="1:6" hidden="1" x14ac:dyDescent="0.3">
      <c r="A131" s="3">
        <v>33358</v>
      </c>
      <c r="B131" s="5">
        <v>1121.8696587835238</v>
      </c>
      <c r="C131" s="5"/>
      <c r="D131" s="5"/>
      <c r="E131" s="44" t="e">
        <f ca="1">IF(ISNUMBER(F_Udlaan_Bred_Smal[[#This Row],[BNP]]),F_Udlaan_Bred_Smal[[#This Row],[Udlån, smal definition]]/F_Udlaan_Bred_Smal[[#This Row],[BNP]]*100,NA())</f>
        <v>#N/A</v>
      </c>
      <c r="F131" s="44" t="e">
        <f ca="1">IF(ISNUMBER(F_Udlaan_Bred_Smal[[#This Row],[Udlån, bred definition]]),F_Udlaan_Bred_Smal[[#This Row],[Udlån, bred definition]]/F_Udlaan_Bred_Smal[[#This Row],[BNP]]*100,NA())</f>
        <v>#N/A</v>
      </c>
    </row>
    <row r="132" spans="1:6" hidden="1" x14ac:dyDescent="0.3">
      <c r="A132" s="3">
        <v>33389</v>
      </c>
      <c r="B132" s="5">
        <v>1123.6957558355875</v>
      </c>
      <c r="C132" s="5"/>
      <c r="D132" s="5"/>
      <c r="E132" s="44" t="e">
        <f ca="1">IF(ISNUMBER(F_Udlaan_Bred_Smal[[#This Row],[BNP]]),F_Udlaan_Bred_Smal[[#This Row],[Udlån, smal definition]]/F_Udlaan_Bred_Smal[[#This Row],[BNP]]*100,NA())</f>
        <v>#N/A</v>
      </c>
      <c r="F132" s="44" t="e">
        <f ca="1">IF(ISNUMBER(F_Udlaan_Bred_Smal[[#This Row],[Udlån, bred definition]]),F_Udlaan_Bred_Smal[[#This Row],[Udlån, bred definition]]/F_Udlaan_Bred_Smal[[#This Row],[BNP]]*100,NA())</f>
        <v>#N/A</v>
      </c>
    </row>
    <row r="133" spans="1:6" x14ac:dyDescent="0.3">
      <c r="A133" s="3">
        <v>33419</v>
      </c>
      <c r="B133" s="5">
        <v>1142.0452071490934</v>
      </c>
      <c r="C133" s="5">
        <v>1429.3240267959181</v>
      </c>
      <c r="D133" s="5">
        <v>873.6</v>
      </c>
      <c r="E133" s="44">
        <f ca="1">IF(ISNUMBER(F_Udlaan_Bred_Smal[[#This Row],[BNP]]),F_Udlaan_Bred_Smal[[#This Row],[Udlån, smal definition]]/F_Udlaan_Bred_Smal[[#This Row],[BNP]]*100,NA())</f>
        <v>130.7286180344658</v>
      </c>
      <c r="F133" s="44">
        <f ca="1">IF(ISNUMBER(F_Udlaan_Bred_Smal[[#This Row],[Udlån, bred definition]]),F_Udlaan_Bred_Smal[[#This Row],[Udlån, bred definition]]/F_Udlaan_Bred_Smal[[#This Row],[BNP]]*100,NA())</f>
        <v>163.61309830539358</v>
      </c>
    </row>
    <row r="134" spans="1:6" hidden="1" x14ac:dyDescent="0.3">
      <c r="A134" s="3">
        <v>33450</v>
      </c>
      <c r="B134" s="5">
        <v>1122.2965457984151</v>
      </c>
      <c r="C134" s="5"/>
      <c r="D134" s="5"/>
      <c r="E134" s="44" t="e">
        <f ca="1">IF(ISNUMBER(F_Udlaan_Bred_Smal[[#This Row],[BNP]]),F_Udlaan_Bred_Smal[[#This Row],[Udlån, smal definition]]/F_Udlaan_Bred_Smal[[#This Row],[BNP]]*100,NA())</f>
        <v>#N/A</v>
      </c>
      <c r="F134" s="44" t="e">
        <f ca="1">IF(ISNUMBER(F_Udlaan_Bred_Smal[[#This Row],[Udlån, bred definition]]),F_Udlaan_Bred_Smal[[#This Row],[Udlån, bred definition]]/F_Udlaan_Bred_Smal[[#This Row],[BNP]]*100,NA())</f>
        <v>#N/A</v>
      </c>
    </row>
    <row r="135" spans="1:6" hidden="1" x14ac:dyDescent="0.3">
      <c r="A135" s="3">
        <v>33481</v>
      </c>
      <c r="B135" s="5">
        <v>1118.4738926365183</v>
      </c>
      <c r="C135" s="5"/>
      <c r="D135" s="5"/>
      <c r="E135" s="44" t="e">
        <f ca="1">IF(ISNUMBER(F_Udlaan_Bred_Smal[[#This Row],[BNP]]),F_Udlaan_Bred_Smal[[#This Row],[Udlån, smal definition]]/F_Udlaan_Bred_Smal[[#This Row],[BNP]]*100,NA())</f>
        <v>#N/A</v>
      </c>
      <c r="F135" s="44" t="e">
        <f ca="1">IF(ISNUMBER(F_Udlaan_Bred_Smal[[#This Row],[Udlån, bred definition]]),F_Udlaan_Bred_Smal[[#This Row],[Udlån, bred definition]]/F_Udlaan_Bred_Smal[[#This Row],[BNP]]*100,NA())</f>
        <v>#N/A</v>
      </c>
    </row>
    <row r="136" spans="1:6" x14ac:dyDescent="0.3">
      <c r="A136" s="3">
        <v>33511</v>
      </c>
      <c r="B136" s="5">
        <v>1130.9449492443089</v>
      </c>
      <c r="C136" s="5">
        <v>1414.6085926217806</v>
      </c>
      <c r="D136" s="5">
        <v>883.7</v>
      </c>
      <c r="E136" s="44">
        <f ca="1">IF(ISNUMBER(F_Udlaan_Bred_Smal[[#This Row],[BNP]]),F_Udlaan_Bred_Smal[[#This Row],[Udlån, smal definition]]/F_Udlaan_Bred_Smal[[#This Row],[BNP]]*100,NA())</f>
        <v>127.97838058665936</v>
      </c>
      <c r="F136" s="44">
        <f ca="1">IF(ISNUMBER(F_Udlaan_Bred_Smal[[#This Row],[Udlån, bred definition]]),F_Udlaan_Bred_Smal[[#This Row],[Udlån, bred definition]]/F_Udlaan_Bred_Smal[[#This Row],[BNP]]*100,NA())</f>
        <v>160.0779215369221</v>
      </c>
    </row>
    <row r="137" spans="1:6" hidden="1" x14ac:dyDescent="0.3">
      <c r="A137" s="3">
        <v>33542</v>
      </c>
      <c r="B137" s="5">
        <v>1122.761306968798</v>
      </c>
      <c r="C137" s="5"/>
      <c r="D137" s="5"/>
      <c r="E137" s="44" t="e">
        <f ca="1">IF(ISNUMBER(F_Udlaan_Bred_Smal[[#This Row],[BNP]]),F_Udlaan_Bred_Smal[[#This Row],[Udlån, smal definition]]/F_Udlaan_Bred_Smal[[#This Row],[BNP]]*100,NA())</f>
        <v>#N/A</v>
      </c>
      <c r="F137" s="44" t="e">
        <f ca="1">IF(ISNUMBER(F_Udlaan_Bred_Smal[[#This Row],[Udlån, bred definition]]),F_Udlaan_Bred_Smal[[#This Row],[Udlån, bred definition]]/F_Udlaan_Bred_Smal[[#This Row],[BNP]]*100,NA())</f>
        <v>#N/A</v>
      </c>
    </row>
    <row r="138" spans="1:6" hidden="1" x14ac:dyDescent="0.3">
      <c r="A138" s="3">
        <v>33572</v>
      </c>
      <c r="B138" s="5">
        <v>1122.3507325934859</v>
      </c>
      <c r="C138" s="5"/>
      <c r="D138" s="5"/>
      <c r="E138" s="44" t="e">
        <f ca="1">IF(ISNUMBER(F_Udlaan_Bred_Smal[[#This Row],[BNP]]),F_Udlaan_Bred_Smal[[#This Row],[Udlån, smal definition]]/F_Udlaan_Bred_Smal[[#This Row],[BNP]]*100,NA())</f>
        <v>#N/A</v>
      </c>
      <c r="F138" s="44" t="e">
        <f ca="1">IF(ISNUMBER(F_Udlaan_Bred_Smal[[#This Row],[Udlån, bred definition]]),F_Udlaan_Bred_Smal[[#This Row],[Udlån, bred definition]]/F_Udlaan_Bred_Smal[[#This Row],[BNP]]*100,NA())</f>
        <v>#N/A</v>
      </c>
    </row>
    <row r="139" spans="1:6" x14ac:dyDescent="0.3">
      <c r="A139" s="3">
        <v>33603</v>
      </c>
      <c r="B139" s="5">
        <v>1145.1237943945534</v>
      </c>
      <c r="C139" s="5">
        <v>1433.7081982815041</v>
      </c>
      <c r="D139" s="5">
        <v>890.5</v>
      </c>
      <c r="E139" s="44">
        <f ca="1">IF(ISNUMBER(F_Udlaan_Bred_Smal[[#This Row],[BNP]]),F_Udlaan_Bred_Smal[[#This Row],[Udlån, smal definition]]/F_Udlaan_Bred_Smal[[#This Row],[BNP]]*100,NA())</f>
        <v>128.59335141993861</v>
      </c>
      <c r="F139" s="44">
        <f ca="1">IF(ISNUMBER(F_Udlaan_Bred_Smal[[#This Row],[Udlån, bred definition]]),F_Udlaan_Bred_Smal[[#This Row],[Udlån, bred definition]]/F_Udlaan_Bred_Smal[[#This Row],[BNP]]*100,NA())</f>
        <v>161.0003591556995</v>
      </c>
    </row>
    <row r="140" spans="1:6" hidden="1" x14ac:dyDescent="0.3">
      <c r="A140" s="3">
        <v>33634</v>
      </c>
      <c r="B140" s="5">
        <v>1132.2859458222038</v>
      </c>
      <c r="C140" s="5"/>
      <c r="D140" s="5"/>
      <c r="E140" s="44" t="e">
        <f ca="1">IF(ISNUMBER(F_Udlaan_Bred_Smal[[#This Row],[BNP]]),F_Udlaan_Bred_Smal[[#This Row],[Udlån, smal definition]]/F_Udlaan_Bred_Smal[[#This Row],[BNP]]*100,NA())</f>
        <v>#N/A</v>
      </c>
      <c r="F140" s="44" t="e">
        <f ca="1">IF(ISNUMBER(F_Udlaan_Bred_Smal[[#This Row],[Udlån, bred definition]]),F_Udlaan_Bred_Smal[[#This Row],[Udlån, bred definition]]/F_Udlaan_Bred_Smal[[#This Row],[BNP]]*100,NA())</f>
        <v>#N/A</v>
      </c>
    </row>
    <row r="141" spans="1:6" hidden="1" x14ac:dyDescent="0.3">
      <c r="A141" s="3">
        <v>33663</v>
      </c>
      <c r="B141" s="5">
        <v>1129.1456662690921</v>
      </c>
      <c r="C141" s="5"/>
      <c r="D141" s="5"/>
      <c r="E141" s="44" t="e">
        <f ca="1">IF(ISNUMBER(F_Udlaan_Bred_Smal[[#This Row],[BNP]]),F_Udlaan_Bred_Smal[[#This Row],[Udlån, smal definition]]/F_Udlaan_Bred_Smal[[#This Row],[BNP]]*100,NA())</f>
        <v>#N/A</v>
      </c>
      <c r="F141" s="44" t="e">
        <f ca="1">IF(ISNUMBER(F_Udlaan_Bred_Smal[[#This Row],[Udlån, bred definition]]),F_Udlaan_Bred_Smal[[#This Row],[Udlån, bred definition]]/F_Udlaan_Bred_Smal[[#This Row],[BNP]]*100,NA())</f>
        <v>#N/A</v>
      </c>
    </row>
    <row r="142" spans="1:6" x14ac:dyDescent="0.3">
      <c r="A142" s="3">
        <v>33694</v>
      </c>
      <c r="B142" s="5">
        <v>1138.5145680312717</v>
      </c>
      <c r="C142" s="5">
        <v>1425.4856058895889</v>
      </c>
      <c r="D142" s="5">
        <v>898.4</v>
      </c>
      <c r="E142" s="44">
        <f ca="1">IF(ISNUMBER(F_Udlaan_Bred_Smal[[#This Row],[BNP]]),F_Udlaan_Bred_Smal[[#This Row],[Udlån, smal definition]]/F_Udlaan_Bred_Smal[[#This Row],[BNP]]*100,NA())</f>
        <v>126.72691095628581</v>
      </c>
      <c r="F142" s="44">
        <f ca="1">IF(ISNUMBER(F_Udlaan_Bred_Smal[[#This Row],[Udlån, bred definition]]),F_Udlaan_Bred_Smal[[#This Row],[Udlån, bred definition]]/F_Udlaan_Bred_Smal[[#This Row],[BNP]]*100,NA())</f>
        <v>158.66936842047963</v>
      </c>
    </row>
    <row r="143" spans="1:6" hidden="1" x14ac:dyDescent="0.3">
      <c r="A143" s="3">
        <v>33724</v>
      </c>
      <c r="B143" s="5">
        <v>1126.5085126457793</v>
      </c>
      <c r="C143" s="5"/>
      <c r="D143" s="5"/>
      <c r="E143" s="44" t="e">
        <f ca="1">IF(ISNUMBER(F_Udlaan_Bred_Smal[[#This Row],[BNP]]),F_Udlaan_Bred_Smal[[#This Row],[Udlån, smal definition]]/F_Udlaan_Bred_Smal[[#This Row],[BNP]]*100,NA())</f>
        <v>#N/A</v>
      </c>
      <c r="F143" s="44" t="e">
        <f ca="1">IF(ISNUMBER(F_Udlaan_Bred_Smal[[#This Row],[Udlån, bred definition]]),F_Udlaan_Bred_Smal[[#This Row],[Udlån, bred definition]]/F_Udlaan_Bred_Smal[[#This Row],[BNP]]*100,NA())</f>
        <v>#N/A</v>
      </c>
    </row>
    <row r="144" spans="1:6" hidden="1" x14ac:dyDescent="0.3">
      <c r="A144" s="3">
        <v>33755</v>
      </c>
      <c r="B144" s="5">
        <v>1122.9792708453513</v>
      </c>
      <c r="C144" s="5"/>
      <c r="D144" s="5"/>
      <c r="E144" s="44" t="e">
        <f ca="1">IF(ISNUMBER(F_Udlaan_Bred_Smal[[#This Row],[BNP]]),F_Udlaan_Bred_Smal[[#This Row],[Udlån, smal definition]]/F_Udlaan_Bred_Smal[[#This Row],[BNP]]*100,NA())</f>
        <v>#N/A</v>
      </c>
      <c r="F144" s="44" t="e">
        <f ca="1">IF(ISNUMBER(F_Udlaan_Bred_Smal[[#This Row],[Udlån, bred definition]]),F_Udlaan_Bred_Smal[[#This Row],[Udlån, bred definition]]/F_Udlaan_Bred_Smal[[#This Row],[BNP]]*100,NA())</f>
        <v>#N/A</v>
      </c>
    </row>
    <row r="145" spans="1:6" x14ac:dyDescent="0.3">
      <c r="A145" s="3">
        <v>33785</v>
      </c>
      <c r="B145" s="5">
        <v>1133.1952810471789</v>
      </c>
      <c r="C145" s="5">
        <v>1417.0327690661816</v>
      </c>
      <c r="D145" s="5">
        <v>903.4</v>
      </c>
      <c r="E145" s="44">
        <f ca="1">IF(ISNUMBER(F_Udlaan_Bred_Smal[[#This Row],[BNP]]),F_Udlaan_Bred_Smal[[#This Row],[Udlån, smal definition]]/F_Udlaan_Bred_Smal[[#This Row],[BNP]]*100,NA())</f>
        <v>125.4367147495217</v>
      </c>
      <c r="F145" s="44">
        <f ca="1">IF(ISNUMBER(F_Udlaan_Bred_Smal[[#This Row],[Udlån, bred definition]]),F_Udlaan_Bred_Smal[[#This Row],[Udlån, bred definition]]/F_Udlaan_Bred_Smal[[#This Row],[BNP]]*100,NA())</f>
        <v>156.85552015344052</v>
      </c>
    </row>
    <row r="146" spans="1:6" hidden="1" x14ac:dyDescent="0.3">
      <c r="A146" s="3">
        <v>33816</v>
      </c>
      <c r="B146" s="5">
        <v>1111.2110703288824</v>
      </c>
      <c r="C146" s="5"/>
      <c r="D146" s="5"/>
      <c r="E146" s="44" t="e">
        <f ca="1">IF(ISNUMBER(F_Udlaan_Bred_Smal[[#This Row],[BNP]]),F_Udlaan_Bred_Smal[[#This Row],[Udlån, smal definition]]/F_Udlaan_Bred_Smal[[#This Row],[BNP]]*100,NA())</f>
        <v>#N/A</v>
      </c>
      <c r="F146" s="44" t="e">
        <f ca="1">IF(ISNUMBER(F_Udlaan_Bred_Smal[[#This Row],[Udlån, bred definition]]),F_Udlaan_Bred_Smal[[#This Row],[Udlån, bred definition]]/F_Udlaan_Bred_Smal[[#This Row],[BNP]]*100,NA())</f>
        <v>#N/A</v>
      </c>
    </row>
    <row r="147" spans="1:6" hidden="1" x14ac:dyDescent="0.3">
      <c r="A147" s="3">
        <v>33847</v>
      </c>
      <c r="B147" s="5">
        <v>1110.9336650139455</v>
      </c>
      <c r="C147" s="5"/>
      <c r="D147" s="5"/>
      <c r="E147" s="44" t="e">
        <f ca="1">IF(ISNUMBER(F_Udlaan_Bred_Smal[[#This Row],[BNP]]),F_Udlaan_Bred_Smal[[#This Row],[Udlån, smal definition]]/F_Udlaan_Bred_Smal[[#This Row],[BNP]]*100,NA())</f>
        <v>#N/A</v>
      </c>
      <c r="F147" s="44" t="e">
        <f ca="1">IF(ISNUMBER(F_Udlaan_Bred_Smal[[#This Row],[Udlån, bred definition]]),F_Udlaan_Bred_Smal[[#This Row],[Udlån, bred definition]]/F_Udlaan_Bred_Smal[[#This Row],[BNP]]*100,NA())</f>
        <v>#N/A</v>
      </c>
    </row>
    <row r="148" spans="1:6" x14ac:dyDescent="0.3">
      <c r="A148" s="3">
        <v>33877</v>
      </c>
      <c r="B148" s="5">
        <v>1118.9287861558191</v>
      </c>
      <c r="C148" s="5">
        <v>1396.0920186928979</v>
      </c>
      <c r="D148" s="5">
        <v>910.9</v>
      </c>
      <c r="E148" s="44">
        <f ca="1">IF(ISNUMBER(F_Udlaan_Bred_Smal[[#This Row],[BNP]]),F_Udlaan_Bred_Smal[[#This Row],[Udlån, smal definition]]/F_Udlaan_Bred_Smal[[#This Row],[BNP]]*100,NA())</f>
        <v>122.83771941550326</v>
      </c>
      <c r="F148" s="44">
        <f ca="1">IF(ISNUMBER(F_Udlaan_Bred_Smal[[#This Row],[Udlån, bred definition]]),F_Udlaan_Bred_Smal[[#This Row],[Udlån, bred definition]]/F_Udlaan_Bred_Smal[[#This Row],[BNP]]*100,NA())</f>
        <v>153.26512445854627</v>
      </c>
    </row>
    <row r="149" spans="1:6" hidden="1" x14ac:dyDescent="0.3">
      <c r="A149" s="3">
        <v>33908</v>
      </c>
      <c r="B149" s="5">
        <v>1104.9503857017442</v>
      </c>
      <c r="C149" s="5"/>
      <c r="D149" s="5"/>
      <c r="E149" s="44" t="e">
        <f ca="1">IF(ISNUMBER(F_Udlaan_Bred_Smal[[#This Row],[BNP]]),F_Udlaan_Bred_Smal[[#This Row],[Udlån, smal definition]]/F_Udlaan_Bred_Smal[[#This Row],[BNP]]*100,NA())</f>
        <v>#N/A</v>
      </c>
      <c r="F149" s="44" t="e">
        <f ca="1">IF(ISNUMBER(F_Udlaan_Bred_Smal[[#This Row],[Udlån, bred definition]]),F_Udlaan_Bred_Smal[[#This Row],[Udlån, bred definition]]/F_Udlaan_Bred_Smal[[#This Row],[BNP]]*100,NA())</f>
        <v>#N/A</v>
      </c>
    </row>
    <row r="150" spans="1:6" hidden="1" x14ac:dyDescent="0.3">
      <c r="A150" s="3">
        <v>33938</v>
      </c>
      <c r="B150" s="5">
        <v>1106.6688450216741</v>
      </c>
      <c r="C150" s="5"/>
      <c r="D150" s="5"/>
      <c r="E150" s="44" t="e">
        <f ca="1">IF(ISNUMBER(F_Udlaan_Bred_Smal[[#This Row],[BNP]]),F_Udlaan_Bred_Smal[[#This Row],[Udlån, smal definition]]/F_Udlaan_Bred_Smal[[#This Row],[BNP]]*100,NA())</f>
        <v>#N/A</v>
      </c>
      <c r="F150" s="44" t="e">
        <f ca="1">IF(ISNUMBER(F_Udlaan_Bred_Smal[[#This Row],[Udlån, bred definition]]),F_Udlaan_Bred_Smal[[#This Row],[Udlån, bred definition]]/F_Udlaan_Bred_Smal[[#This Row],[BNP]]*100,NA())</f>
        <v>#N/A</v>
      </c>
    </row>
    <row r="151" spans="1:6" x14ac:dyDescent="0.3">
      <c r="A151" s="3">
        <v>33969</v>
      </c>
      <c r="B151" s="5">
        <v>1107.8167988087409</v>
      </c>
      <c r="C151" s="5">
        <v>1378.2223112641336</v>
      </c>
      <c r="D151" s="5">
        <v>923</v>
      </c>
      <c r="E151" s="44">
        <f ca="1">IF(ISNUMBER(F_Udlaan_Bred_Smal[[#This Row],[BNP]]),F_Udlaan_Bred_Smal[[#This Row],[Udlån, smal definition]]/F_Udlaan_Bred_Smal[[#This Row],[BNP]]*100,NA())</f>
        <v>120.02348849498819</v>
      </c>
      <c r="F151" s="44">
        <f ca="1">IF(ISNUMBER(F_Udlaan_Bred_Smal[[#This Row],[Udlån, bred definition]]),F_Udlaan_Bred_Smal[[#This Row],[Udlån, bred definition]]/F_Udlaan_Bred_Smal[[#This Row],[BNP]]*100,NA())</f>
        <v>149.31986037531243</v>
      </c>
    </row>
    <row r="152" spans="1:6" hidden="1" x14ac:dyDescent="0.3">
      <c r="A152" s="3">
        <v>34000</v>
      </c>
      <c r="B152" s="5">
        <v>1095.4641381076117</v>
      </c>
      <c r="C152" s="5"/>
      <c r="D152" s="5"/>
      <c r="E152" s="44" t="e">
        <f ca="1">IF(ISNUMBER(F_Udlaan_Bred_Smal[[#This Row],[BNP]]),F_Udlaan_Bred_Smal[[#This Row],[Udlån, smal definition]]/F_Udlaan_Bred_Smal[[#This Row],[BNP]]*100,NA())</f>
        <v>#N/A</v>
      </c>
      <c r="F152" s="44" t="e">
        <f ca="1">IF(ISNUMBER(F_Udlaan_Bred_Smal[[#This Row],[Udlån, bred definition]]),F_Udlaan_Bred_Smal[[#This Row],[Udlån, bred definition]]/F_Udlaan_Bred_Smal[[#This Row],[BNP]]*100,NA())</f>
        <v>#N/A</v>
      </c>
    </row>
    <row r="153" spans="1:6" hidden="1" x14ac:dyDescent="0.3">
      <c r="A153" s="3">
        <v>34028</v>
      </c>
      <c r="B153" s="5">
        <v>1094.8588328319227</v>
      </c>
      <c r="C153" s="5"/>
      <c r="D153" s="5"/>
      <c r="E153" s="44" t="e">
        <f ca="1">IF(ISNUMBER(F_Udlaan_Bred_Smal[[#This Row],[BNP]]),F_Udlaan_Bred_Smal[[#This Row],[Udlån, smal definition]]/F_Udlaan_Bred_Smal[[#This Row],[BNP]]*100,NA())</f>
        <v>#N/A</v>
      </c>
      <c r="F153" s="44" t="e">
        <f ca="1">IF(ISNUMBER(F_Udlaan_Bred_Smal[[#This Row],[Udlån, bred definition]]),F_Udlaan_Bred_Smal[[#This Row],[Udlån, bred definition]]/F_Udlaan_Bred_Smal[[#This Row],[BNP]]*100,NA())</f>
        <v>#N/A</v>
      </c>
    </row>
    <row r="154" spans="1:6" x14ac:dyDescent="0.3">
      <c r="A154" s="3">
        <v>34059</v>
      </c>
      <c r="B154" s="5">
        <v>1089.5707219765463</v>
      </c>
      <c r="C154" s="5">
        <v>1356.0126671776979</v>
      </c>
      <c r="D154" s="5">
        <v>922.7</v>
      </c>
      <c r="E154" s="44">
        <f ca="1">IF(ISNUMBER(F_Udlaan_Bred_Smal[[#This Row],[BNP]]),F_Udlaan_Bred_Smal[[#This Row],[Udlån, smal definition]]/F_Udlaan_Bred_Smal[[#This Row],[BNP]]*100,NA())</f>
        <v>118.08504627468801</v>
      </c>
      <c r="F154" s="44">
        <f ca="1">IF(ISNUMBER(F_Udlaan_Bred_Smal[[#This Row],[Udlån, bred definition]]),F_Udlaan_Bred_Smal[[#This Row],[Udlån, bred definition]]/F_Udlaan_Bred_Smal[[#This Row],[BNP]]*100,NA())</f>
        <v>146.96138150836651</v>
      </c>
    </row>
    <row r="155" spans="1:6" hidden="1" x14ac:dyDescent="0.3">
      <c r="A155" s="3">
        <v>34089</v>
      </c>
      <c r="B155" s="5">
        <v>1080.5493112149613</v>
      </c>
      <c r="C155" s="5"/>
      <c r="D155" s="5"/>
      <c r="E155" s="44" t="e">
        <f ca="1">IF(ISNUMBER(F_Udlaan_Bred_Smal[[#This Row],[BNP]]),F_Udlaan_Bred_Smal[[#This Row],[Udlån, smal definition]]/F_Udlaan_Bred_Smal[[#This Row],[BNP]]*100,NA())</f>
        <v>#N/A</v>
      </c>
      <c r="F155" s="44" t="e">
        <f ca="1">IF(ISNUMBER(F_Udlaan_Bred_Smal[[#This Row],[Udlån, bred definition]]),F_Udlaan_Bred_Smal[[#This Row],[Udlån, bred definition]]/F_Udlaan_Bred_Smal[[#This Row],[BNP]]*100,NA())</f>
        <v>#N/A</v>
      </c>
    </row>
    <row r="156" spans="1:6" hidden="1" x14ac:dyDescent="0.3">
      <c r="A156" s="3">
        <v>34120</v>
      </c>
      <c r="B156" s="5">
        <v>1082.4900746648159</v>
      </c>
      <c r="C156" s="5"/>
      <c r="D156" s="5"/>
      <c r="E156" s="44" t="e">
        <f ca="1">IF(ISNUMBER(F_Udlaan_Bred_Smal[[#This Row],[BNP]]),F_Udlaan_Bred_Smal[[#This Row],[Udlån, smal definition]]/F_Udlaan_Bred_Smal[[#This Row],[BNP]]*100,NA())</f>
        <v>#N/A</v>
      </c>
      <c r="F156" s="44" t="e">
        <f ca="1">IF(ISNUMBER(F_Udlaan_Bred_Smal[[#This Row],[Udlån, bred definition]]),F_Udlaan_Bred_Smal[[#This Row],[Udlån, bred definition]]/F_Udlaan_Bred_Smal[[#This Row],[BNP]]*100,NA())</f>
        <v>#N/A</v>
      </c>
    </row>
    <row r="157" spans="1:6" x14ac:dyDescent="0.3">
      <c r="A157" s="3">
        <v>34150</v>
      </c>
      <c r="B157" s="5">
        <v>1085.7999068215981</v>
      </c>
      <c r="C157" s="5">
        <v>1350.5612810534421</v>
      </c>
      <c r="D157" s="5">
        <v>924.3</v>
      </c>
      <c r="E157" s="44">
        <f ca="1">IF(ISNUMBER(F_Udlaan_Bred_Smal[[#This Row],[BNP]]),F_Udlaan_Bred_Smal[[#This Row],[Udlån, smal definition]]/F_Udlaan_Bred_Smal[[#This Row],[BNP]]*100,NA())</f>
        <v>117.47267194867447</v>
      </c>
      <c r="F157" s="44">
        <f ca="1">IF(ISNUMBER(F_Udlaan_Bred_Smal[[#This Row],[Udlån, bred definition]]),F_Udlaan_Bred_Smal[[#This Row],[Udlån, bred definition]]/F_Udlaan_Bred_Smal[[#This Row],[BNP]]*100,NA())</f>
        <v>146.11720015724791</v>
      </c>
    </row>
    <row r="158" spans="1:6" hidden="1" x14ac:dyDescent="0.3">
      <c r="A158" s="3">
        <v>34181</v>
      </c>
      <c r="B158" s="5">
        <v>1072.3336691649622</v>
      </c>
      <c r="C158" s="5"/>
      <c r="D158" s="5"/>
      <c r="E158" s="44" t="e">
        <f ca="1">IF(ISNUMBER(F_Udlaan_Bred_Smal[[#This Row],[BNP]]),F_Udlaan_Bred_Smal[[#This Row],[Udlån, smal definition]]/F_Udlaan_Bred_Smal[[#This Row],[BNP]]*100,NA())</f>
        <v>#N/A</v>
      </c>
      <c r="F158" s="44" t="e">
        <f ca="1">IF(ISNUMBER(F_Udlaan_Bred_Smal[[#This Row],[Udlån, bred definition]]),F_Udlaan_Bred_Smal[[#This Row],[Udlån, bred definition]]/F_Udlaan_Bred_Smal[[#This Row],[BNP]]*100,NA())</f>
        <v>#N/A</v>
      </c>
    </row>
    <row r="159" spans="1:6" hidden="1" x14ac:dyDescent="0.3">
      <c r="A159" s="3">
        <v>34212</v>
      </c>
      <c r="B159" s="5">
        <v>1080.4337011331033</v>
      </c>
      <c r="C159" s="5"/>
      <c r="D159" s="5"/>
      <c r="E159" s="44" t="e">
        <f ca="1">IF(ISNUMBER(F_Udlaan_Bred_Smal[[#This Row],[BNP]]),F_Udlaan_Bred_Smal[[#This Row],[Udlån, smal definition]]/F_Udlaan_Bred_Smal[[#This Row],[BNP]]*100,NA())</f>
        <v>#N/A</v>
      </c>
      <c r="F159" s="44" t="e">
        <f ca="1">IF(ISNUMBER(F_Udlaan_Bred_Smal[[#This Row],[Udlån, bred definition]]),F_Udlaan_Bred_Smal[[#This Row],[Udlån, bred definition]]/F_Udlaan_Bred_Smal[[#This Row],[BNP]]*100,NA())</f>
        <v>#N/A</v>
      </c>
    </row>
    <row r="160" spans="1:6" x14ac:dyDescent="0.3">
      <c r="A160" s="3">
        <v>34242</v>
      </c>
      <c r="B160" s="5">
        <v>1082.607758438973</v>
      </c>
      <c r="C160" s="5">
        <v>1342.9578736168237</v>
      </c>
      <c r="D160" s="5">
        <v>925</v>
      </c>
      <c r="E160" s="44">
        <f ca="1">IF(ISNUMBER(F_Udlaan_Bred_Smal[[#This Row],[BNP]]),F_Udlaan_Bred_Smal[[#This Row],[Udlån, smal definition]]/F_Udlaan_Bred_Smal[[#This Row],[BNP]]*100,NA())</f>
        <v>117.03867658799707</v>
      </c>
      <c r="F160" s="44">
        <f ca="1">IF(ISNUMBER(F_Udlaan_Bred_Smal[[#This Row],[Udlån, bred definition]]),F_Udlaan_Bred_Smal[[#This Row],[Udlån, bred definition]]/F_Udlaan_Bred_Smal[[#This Row],[BNP]]*100,NA())</f>
        <v>145.18463498560257</v>
      </c>
    </row>
    <row r="161" spans="1:6" hidden="1" x14ac:dyDescent="0.3">
      <c r="A161" s="3">
        <v>34273</v>
      </c>
      <c r="B161" s="5">
        <v>1071.1407437047519</v>
      </c>
      <c r="C161" s="5"/>
      <c r="D161" s="5"/>
      <c r="E161" s="44" t="e">
        <f ca="1">IF(ISNUMBER(F_Udlaan_Bred_Smal[[#This Row],[BNP]]),F_Udlaan_Bred_Smal[[#This Row],[Udlån, smal definition]]/F_Udlaan_Bred_Smal[[#This Row],[BNP]]*100,NA())</f>
        <v>#N/A</v>
      </c>
      <c r="F161" s="44" t="e">
        <f ca="1">IF(ISNUMBER(F_Udlaan_Bred_Smal[[#This Row],[Udlån, bred definition]]),F_Udlaan_Bred_Smal[[#This Row],[Udlån, bred definition]]/F_Udlaan_Bred_Smal[[#This Row],[BNP]]*100,NA())</f>
        <v>#N/A</v>
      </c>
    </row>
    <row r="162" spans="1:6" hidden="1" x14ac:dyDescent="0.3">
      <c r="A162" s="3">
        <v>34303</v>
      </c>
      <c r="B162" s="5">
        <v>1068.983196451818</v>
      </c>
      <c r="C162" s="5"/>
      <c r="D162" s="5"/>
      <c r="E162" s="44" t="e">
        <f ca="1">IF(ISNUMBER(F_Udlaan_Bred_Smal[[#This Row],[BNP]]),F_Udlaan_Bred_Smal[[#This Row],[Udlån, smal definition]]/F_Udlaan_Bred_Smal[[#This Row],[BNP]]*100,NA())</f>
        <v>#N/A</v>
      </c>
      <c r="F162" s="44" t="e">
        <f ca="1">IF(ISNUMBER(F_Udlaan_Bred_Smal[[#This Row],[Udlån, bred definition]]),F_Udlaan_Bred_Smal[[#This Row],[Udlån, bred definition]]/F_Udlaan_Bred_Smal[[#This Row],[BNP]]*100,NA())</f>
        <v>#N/A</v>
      </c>
    </row>
    <row r="163" spans="1:6" x14ac:dyDescent="0.3">
      <c r="A163" s="3">
        <v>34334</v>
      </c>
      <c r="B163" s="5">
        <v>1083.6013379808994</v>
      </c>
      <c r="C163" s="5">
        <v>1334.512286523493</v>
      </c>
      <c r="D163" s="5">
        <v>928.5</v>
      </c>
      <c r="E163" s="44">
        <f ca="1">IF(ISNUMBER(F_Udlaan_Bred_Smal[[#This Row],[BNP]]),F_Udlaan_Bred_Smal[[#This Row],[Udlån, smal definition]]/F_Udlaan_Bred_Smal[[#This Row],[BNP]]*100,NA())</f>
        <v>116.70450597532573</v>
      </c>
      <c r="F163" s="44">
        <f ca="1">IF(ISNUMBER(F_Udlaan_Bred_Smal[[#This Row],[Udlån, bred definition]]),F_Udlaan_Bred_Smal[[#This Row],[Udlån, bred definition]]/F_Udlaan_Bred_Smal[[#This Row],[BNP]]*100,NA())</f>
        <v>143.7277637612809</v>
      </c>
    </row>
    <row r="164" spans="1:6" hidden="1" x14ac:dyDescent="0.3">
      <c r="A164" s="3">
        <v>34365</v>
      </c>
      <c r="B164" s="5">
        <v>1073.1684120374316</v>
      </c>
      <c r="C164" s="5"/>
      <c r="D164" s="5"/>
      <c r="E164" s="44" t="e">
        <f ca="1">IF(ISNUMBER(F_Udlaan_Bred_Smal[[#This Row],[BNP]]),F_Udlaan_Bred_Smal[[#This Row],[Udlån, smal definition]]/F_Udlaan_Bred_Smal[[#This Row],[BNP]]*100,NA())</f>
        <v>#N/A</v>
      </c>
      <c r="F164" s="44" t="e">
        <f ca="1">IF(ISNUMBER(F_Udlaan_Bred_Smal[[#This Row],[Udlån, bred definition]]),F_Udlaan_Bred_Smal[[#This Row],[Udlån, bred definition]]/F_Udlaan_Bred_Smal[[#This Row],[BNP]]*100,NA())</f>
        <v>#N/A</v>
      </c>
    </row>
    <row r="165" spans="1:6" hidden="1" x14ac:dyDescent="0.3">
      <c r="A165" s="3">
        <v>34393</v>
      </c>
      <c r="B165" s="5">
        <v>1087.2579064393433</v>
      </c>
      <c r="C165" s="5"/>
      <c r="D165" s="5"/>
      <c r="E165" s="44" t="e">
        <f ca="1">IF(ISNUMBER(F_Udlaan_Bred_Smal[[#This Row],[BNP]]),F_Udlaan_Bred_Smal[[#This Row],[Udlån, smal definition]]/F_Udlaan_Bred_Smal[[#This Row],[BNP]]*100,NA())</f>
        <v>#N/A</v>
      </c>
      <c r="F165" s="44" t="e">
        <f ca="1">IF(ISNUMBER(F_Udlaan_Bred_Smal[[#This Row],[Udlån, bred definition]]),F_Udlaan_Bred_Smal[[#This Row],[Udlån, bred definition]]/F_Udlaan_Bred_Smal[[#This Row],[BNP]]*100,NA())</f>
        <v>#N/A</v>
      </c>
    </row>
    <row r="166" spans="1:6" x14ac:dyDescent="0.3">
      <c r="A166" s="3">
        <v>34424</v>
      </c>
      <c r="B166" s="5">
        <v>1095.8737408600196</v>
      </c>
      <c r="C166" s="5">
        <v>1348.264877657482</v>
      </c>
      <c r="D166" s="5">
        <v>939</v>
      </c>
      <c r="E166" s="44">
        <f ca="1">IF(ISNUMBER(F_Udlaan_Bred_Smal[[#This Row],[BNP]]),F_Udlaan_Bred_Smal[[#This Row],[Udlån, smal definition]]/F_Udlaan_Bred_Smal[[#This Row],[BNP]]*100,NA())</f>
        <v>116.70646867518846</v>
      </c>
      <c r="F166" s="44">
        <f ca="1">IF(ISNUMBER(F_Udlaan_Bred_Smal[[#This Row],[Udlån, bred definition]]),F_Udlaan_Bred_Smal[[#This Row],[Udlån, bred definition]]/F_Udlaan_Bred_Smal[[#This Row],[BNP]]*100,NA())</f>
        <v>143.58518398908222</v>
      </c>
    </row>
    <row r="167" spans="1:6" hidden="1" x14ac:dyDescent="0.3">
      <c r="A167" s="3">
        <v>34454</v>
      </c>
      <c r="B167" s="5">
        <v>1074.7221767921469</v>
      </c>
      <c r="C167" s="5"/>
      <c r="D167" s="5"/>
      <c r="E167" s="44" t="e">
        <f ca="1">IF(ISNUMBER(F_Udlaan_Bred_Smal[[#This Row],[BNP]]),F_Udlaan_Bred_Smal[[#This Row],[Udlån, smal definition]]/F_Udlaan_Bred_Smal[[#This Row],[BNP]]*100,NA())</f>
        <v>#N/A</v>
      </c>
      <c r="F167" s="44" t="e">
        <f ca="1">IF(ISNUMBER(F_Udlaan_Bred_Smal[[#This Row],[Udlån, bred definition]]),F_Udlaan_Bred_Smal[[#This Row],[Udlån, bred definition]]/F_Udlaan_Bred_Smal[[#This Row],[BNP]]*100,NA())</f>
        <v>#N/A</v>
      </c>
    </row>
    <row r="168" spans="1:6" hidden="1" x14ac:dyDescent="0.3">
      <c r="A168" s="3">
        <v>34485</v>
      </c>
      <c r="B168" s="5">
        <v>1079.958018806052</v>
      </c>
      <c r="C168" s="5"/>
      <c r="D168" s="5"/>
      <c r="E168" s="44" t="e">
        <f ca="1">IF(ISNUMBER(F_Udlaan_Bred_Smal[[#This Row],[BNP]]),F_Udlaan_Bred_Smal[[#This Row],[Udlån, smal definition]]/F_Udlaan_Bred_Smal[[#This Row],[BNP]]*100,NA())</f>
        <v>#N/A</v>
      </c>
      <c r="F168" s="44" t="e">
        <f ca="1">IF(ISNUMBER(F_Udlaan_Bred_Smal[[#This Row],[Udlån, bred definition]]),F_Udlaan_Bred_Smal[[#This Row],[Udlån, bred definition]]/F_Udlaan_Bred_Smal[[#This Row],[BNP]]*100,NA())</f>
        <v>#N/A</v>
      </c>
    </row>
    <row r="169" spans="1:6" x14ac:dyDescent="0.3">
      <c r="A169" s="3">
        <v>34515</v>
      </c>
      <c r="B169" s="5">
        <v>1093.7475055438392</v>
      </c>
      <c r="C169" s="5">
        <v>1343.2726116679009</v>
      </c>
      <c r="D169" s="5">
        <v>958.69999999999993</v>
      </c>
      <c r="E169" s="44">
        <f ca="1">IF(ISNUMBER(F_Udlaan_Bred_Smal[[#This Row],[BNP]]),F_Udlaan_Bred_Smal[[#This Row],[Udlån, smal definition]]/F_Udlaan_Bred_Smal[[#This Row],[BNP]]*100,NA())</f>
        <v>114.08652399539369</v>
      </c>
      <c r="F169" s="44">
        <f ca="1">IF(ISNUMBER(F_Udlaan_Bred_Smal[[#This Row],[Udlån, bred definition]]),F_Udlaan_Bred_Smal[[#This Row],[Udlån, bred definition]]/F_Udlaan_Bred_Smal[[#This Row],[BNP]]*100,NA())</f>
        <v>140.11396804713684</v>
      </c>
    </row>
    <row r="170" spans="1:6" hidden="1" x14ac:dyDescent="0.3">
      <c r="A170" s="3">
        <v>34546</v>
      </c>
      <c r="B170" s="5">
        <v>1067.5068796937962</v>
      </c>
      <c r="C170" s="5"/>
      <c r="D170" s="5"/>
      <c r="E170" s="44" t="e">
        <f ca="1">IF(ISNUMBER(F_Udlaan_Bred_Smal[[#This Row],[BNP]]),F_Udlaan_Bred_Smal[[#This Row],[Udlån, smal definition]]/F_Udlaan_Bred_Smal[[#This Row],[BNP]]*100,NA())</f>
        <v>#N/A</v>
      </c>
      <c r="F170" s="44" t="e">
        <f ca="1">IF(ISNUMBER(F_Udlaan_Bred_Smal[[#This Row],[Udlån, bred definition]]),F_Udlaan_Bred_Smal[[#This Row],[Udlån, bred definition]]/F_Udlaan_Bred_Smal[[#This Row],[BNP]]*100,NA())</f>
        <v>#N/A</v>
      </c>
    </row>
    <row r="171" spans="1:6" hidden="1" x14ac:dyDescent="0.3">
      <c r="A171" s="3">
        <v>34577</v>
      </c>
      <c r="B171" s="5">
        <v>1072.7222553761667</v>
      </c>
      <c r="C171" s="5"/>
      <c r="D171" s="5"/>
      <c r="E171" s="44" t="e">
        <f ca="1">IF(ISNUMBER(F_Udlaan_Bred_Smal[[#This Row],[BNP]]),F_Udlaan_Bred_Smal[[#This Row],[Udlån, smal definition]]/F_Udlaan_Bred_Smal[[#This Row],[BNP]]*100,NA())</f>
        <v>#N/A</v>
      </c>
      <c r="F171" s="44" t="e">
        <f ca="1">IF(ISNUMBER(F_Udlaan_Bred_Smal[[#This Row],[Udlån, bred definition]]),F_Udlaan_Bred_Smal[[#This Row],[Udlån, bred definition]]/F_Udlaan_Bred_Smal[[#This Row],[BNP]]*100,NA())</f>
        <v>#N/A</v>
      </c>
    </row>
    <row r="172" spans="1:6" x14ac:dyDescent="0.3">
      <c r="A172" s="3">
        <v>34607</v>
      </c>
      <c r="B172" s="5">
        <v>1080.7432553623071</v>
      </c>
      <c r="C172" s="5">
        <v>1323.5798036599026</v>
      </c>
      <c r="D172" s="5">
        <v>973.7</v>
      </c>
      <c r="E172" s="44">
        <f ca="1">IF(ISNUMBER(F_Udlaan_Bred_Smal[[#This Row],[BNP]]),F_Udlaan_Bred_Smal[[#This Row],[Udlån, smal definition]]/F_Udlaan_Bred_Smal[[#This Row],[BNP]]*100,NA())</f>
        <v>110.99345335958786</v>
      </c>
      <c r="F172" s="44">
        <f ca="1">IF(ISNUMBER(F_Udlaan_Bred_Smal[[#This Row],[Udlån, bred definition]]),F_Udlaan_Bred_Smal[[#This Row],[Udlån, bred definition]]/F_Udlaan_Bred_Smal[[#This Row],[BNP]]*100,NA())</f>
        <v>135.93301875936146</v>
      </c>
    </row>
    <row r="173" spans="1:6" hidden="1" x14ac:dyDescent="0.3">
      <c r="A173" s="3">
        <v>34638</v>
      </c>
      <c r="B173" s="5">
        <v>1065.9336860646929</v>
      </c>
      <c r="C173" s="5"/>
      <c r="D173" s="5"/>
      <c r="E173" s="44" t="e">
        <f ca="1">IF(ISNUMBER(F_Udlaan_Bred_Smal[[#This Row],[BNP]]),F_Udlaan_Bred_Smal[[#This Row],[Udlån, smal definition]]/F_Udlaan_Bred_Smal[[#This Row],[BNP]]*100,NA())</f>
        <v>#N/A</v>
      </c>
      <c r="F173" s="44" t="e">
        <f ca="1">IF(ISNUMBER(F_Udlaan_Bred_Smal[[#This Row],[Udlån, bred definition]]),F_Udlaan_Bred_Smal[[#This Row],[Udlån, bred definition]]/F_Udlaan_Bred_Smal[[#This Row],[BNP]]*100,NA())</f>
        <v>#N/A</v>
      </c>
    </row>
    <row r="174" spans="1:6" hidden="1" x14ac:dyDescent="0.3">
      <c r="A174" s="3">
        <v>34668</v>
      </c>
      <c r="B174" s="5">
        <v>1068.1505995534428</v>
      </c>
      <c r="C174" s="5"/>
      <c r="D174" s="5"/>
      <c r="E174" s="44" t="e">
        <f ca="1">IF(ISNUMBER(F_Udlaan_Bred_Smal[[#This Row],[BNP]]),F_Udlaan_Bred_Smal[[#This Row],[Udlån, smal definition]]/F_Udlaan_Bred_Smal[[#This Row],[BNP]]*100,NA())</f>
        <v>#N/A</v>
      </c>
      <c r="F174" s="44" t="e">
        <f ca="1">IF(ISNUMBER(F_Udlaan_Bred_Smal[[#This Row],[Udlån, bred definition]]),F_Udlaan_Bred_Smal[[#This Row],[Udlån, bred definition]]/F_Udlaan_Bred_Smal[[#This Row],[BNP]]*100,NA())</f>
        <v>#N/A</v>
      </c>
    </row>
    <row r="175" spans="1:6" x14ac:dyDescent="0.3">
      <c r="A175" s="3">
        <v>34699</v>
      </c>
      <c r="B175" s="5">
        <v>1078.3015851477771</v>
      </c>
      <c r="C175" s="5">
        <v>1318.8534990467606</v>
      </c>
      <c r="D175" s="5">
        <v>993.3</v>
      </c>
      <c r="E175" s="44">
        <f ca="1">IF(ISNUMBER(F_Udlaan_Bred_Smal[[#This Row],[BNP]]),F_Udlaan_Bred_Smal[[#This Row],[Udlån, smal definition]]/F_Udlaan_Bred_Smal[[#This Row],[BNP]]*100,NA())</f>
        <v>108.55749372271994</v>
      </c>
      <c r="F175" s="44">
        <f ca="1">IF(ISNUMBER(F_Udlaan_Bred_Smal[[#This Row],[Udlån, bred definition]]),F_Udlaan_Bred_Smal[[#This Row],[Udlån, bred definition]]/F_Udlaan_Bred_Smal[[#This Row],[BNP]]*100,NA())</f>
        <v>132.7749420161845</v>
      </c>
    </row>
    <row r="176" spans="1:6" hidden="1" x14ac:dyDescent="0.3">
      <c r="A176" s="3">
        <v>34730</v>
      </c>
      <c r="B176" s="5">
        <v>1064.5036477700849</v>
      </c>
      <c r="C176" s="5"/>
      <c r="D176" s="5"/>
      <c r="E176" s="44" t="e">
        <f ca="1">IF(ISNUMBER(F_Udlaan_Bred_Smal[[#This Row],[BNP]]),F_Udlaan_Bred_Smal[[#This Row],[Udlån, smal definition]]/F_Udlaan_Bred_Smal[[#This Row],[BNP]]*100,NA())</f>
        <v>#N/A</v>
      </c>
      <c r="F176" s="44" t="e">
        <f ca="1">IF(ISNUMBER(F_Udlaan_Bred_Smal[[#This Row],[Udlån, bred definition]]),F_Udlaan_Bred_Smal[[#This Row],[Udlån, bred definition]]/F_Udlaan_Bred_Smal[[#This Row],[BNP]]*100,NA())</f>
        <v>#N/A</v>
      </c>
    </row>
    <row r="177" spans="1:6" hidden="1" x14ac:dyDescent="0.3">
      <c r="A177" s="3">
        <v>34758</v>
      </c>
      <c r="B177" s="5">
        <v>1070.9864144461301</v>
      </c>
      <c r="C177" s="5"/>
      <c r="D177" s="5"/>
      <c r="E177" s="44" t="e">
        <f ca="1">IF(ISNUMBER(F_Udlaan_Bred_Smal[[#This Row],[BNP]]),F_Udlaan_Bred_Smal[[#This Row],[Udlån, smal definition]]/F_Udlaan_Bred_Smal[[#This Row],[BNP]]*100,NA())</f>
        <v>#N/A</v>
      </c>
      <c r="F177" s="44" t="e">
        <f ca="1">IF(ISNUMBER(F_Udlaan_Bred_Smal[[#This Row],[Udlån, bred definition]]),F_Udlaan_Bred_Smal[[#This Row],[Udlån, bred definition]]/F_Udlaan_Bred_Smal[[#This Row],[BNP]]*100,NA())</f>
        <v>#N/A</v>
      </c>
    </row>
    <row r="178" spans="1:6" x14ac:dyDescent="0.3">
      <c r="A178" s="3">
        <v>34789</v>
      </c>
      <c r="B178" s="5">
        <v>1082.0674638520288</v>
      </c>
      <c r="C178" s="5">
        <v>1322.8564903142169</v>
      </c>
      <c r="D178" s="5">
        <v>1009.3</v>
      </c>
      <c r="E178" s="44">
        <f ca="1">IF(ISNUMBER(F_Udlaan_Bred_Smal[[#This Row],[BNP]]),F_Udlaan_Bred_Smal[[#This Row],[Udlån, smal definition]]/F_Udlaan_Bred_Smal[[#This Row],[BNP]]*100,NA())</f>
        <v>107.20969621044574</v>
      </c>
      <c r="F178" s="44">
        <f ca="1">IF(ISNUMBER(F_Udlaan_Bred_Smal[[#This Row],[Udlån, bred definition]]),F_Udlaan_Bred_Smal[[#This Row],[Udlån, bred definition]]/F_Udlaan_Bred_Smal[[#This Row],[BNP]]*100,NA())</f>
        <v>131.06672845677369</v>
      </c>
    </row>
    <row r="179" spans="1:6" hidden="1" x14ac:dyDescent="0.3">
      <c r="A179" s="3">
        <v>34819</v>
      </c>
      <c r="B179" s="5">
        <v>1069.1724767986518</v>
      </c>
      <c r="C179" s="5"/>
      <c r="D179" s="5"/>
      <c r="E179" s="44" t="e">
        <f ca="1">IF(ISNUMBER(F_Udlaan_Bred_Smal[[#This Row],[BNP]]),F_Udlaan_Bred_Smal[[#This Row],[Udlån, smal definition]]/F_Udlaan_Bred_Smal[[#This Row],[BNP]]*100,NA())</f>
        <v>#N/A</v>
      </c>
      <c r="F179" s="44" t="e">
        <f ca="1">IF(ISNUMBER(F_Udlaan_Bred_Smal[[#This Row],[Udlån, bred definition]]),F_Udlaan_Bred_Smal[[#This Row],[Udlån, bred definition]]/F_Udlaan_Bred_Smal[[#This Row],[BNP]]*100,NA())</f>
        <v>#N/A</v>
      </c>
    </row>
    <row r="180" spans="1:6" hidden="1" x14ac:dyDescent="0.3">
      <c r="A180" s="3">
        <v>34850</v>
      </c>
      <c r="B180" s="5">
        <v>1076.7813346452492</v>
      </c>
      <c r="C180" s="5"/>
      <c r="D180" s="5"/>
      <c r="E180" s="44" t="e">
        <f ca="1">IF(ISNUMBER(F_Udlaan_Bred_Smal[[#This Row],[BNP]]),F_Udlaan_Bred_Smal[[#This Row],[Udlån, smal definition]]/F_Udlaan_Bred_Smal[[#This Row],[BNP]]*100,NA())</f>
        <v>#N/A</v>
      </c>
      <c r="F180" s="44" t="e">
        <f ca="1">IF(ISNUMBER(F_Udlaan_Bred_Smal[[#This Row],[Udlån, bred definition]]),F_Udlaan_Bred_Smal[[#This Row],[Udlån, bred definition]]/F_Udlaan_Bred_Smal[[#This Row],[BNP]]*100,NA())</f>
        <v>#N/A</v>
      </c>
    </row>
    <row r="181" spans="1:6" x14ac:dyDescent="0.3">
      <c r="A181" s="3">
        <v>34880</v>
      </c>
      <c r="B181" s="5">
        <v>1090.3636045465803</v>
      </c>
      <c r="C181" s="5">
        <v>1331.1190223474539</v>
      </c>
      <c r="D181" s="5">
        <v>1018.4000000000001</v>
      </c>
      <c r="E181" s="44">
        <f ca="1">IF(ISNUMBER(F_Udlaan_Bred_Smal[[#This Row],[BNP]]),F_Udlaan_Bred_Smal[[#This Row],[Udlån, smal definition]]/F_Udlaan_Bred_Smal[[#This Row],[BNP]]*100,NA())</f>
        <v>107.06633980229579</v>
      </c>
      <c r="F181" s="44">
        <f ca="1">IF(ISNUMBER(F_Udlaan_Bred_Smal[[#This Row],[Udlån, bred definition]]),F_Udlaan_Bred_Smal[[#This Row],[Udlån, bred definition]]/F_Udlaan_Bred_Smal[[#This Row],[BNP]]*100,NA())</f>
        <v>130.70689536011918</v>
      </c>
    </row>
    <row r="182" spans="1:6" hidden="1" x14ac:dyDescent="0.3">
      <c r="A182" s="3">
        <v>34911</v>
      </c>
      <c r="B182" s="5">
        <v>1073.9211935622006</v>
      </c>
      <c r="C182" s="5"/>
      <c r="D182" s="5"/>
      <c r="E182" s="44" t="e">
        <f ca="1">IF(ISNUMBER(F_Udlaan_Bred_Smal[[#This Row],[BNP]]),F_Udlaan_Bred_Smal[[#This Row],[Udlån, smal definition]]/F_Udlaan_Bred_Smal[[#This Row],[BNP]]*100,NA())</f>
        <v>#N/A</v>
      </c>
      <c r="F182" s="44" t="e">
        <f ca="1">IF(ISNUMBER(F_Udlaan_Bred_Smal[[#This Row],[Udlån, bred definition]]),F_Udlaan_Bred_Smal[[#This Row],[Udlån, bred definition]]/F_Udlaan_Bred_Smal[[#This Row],[BNP]]*100,NA())</f>
        <v>#N/A</v>
      </c>
    </row>
    <row r="183" spans="1:6" hidden="1" x14ac:dyDescent="0.3">
      <c r="A183" s="3">
        <v>34942</v>
      </c>
      <c r="B183" s="5">
        <v>1081.271294276009</v>
      </c>
      <c r="C183" s="5"/>
      <c r="D183" s="5"/>
      <c r="E183" s="44" t="e">
        <f ca="1">IF(ISNUMBER(F_Udlaan_Bred_Smal[[#This Row],[BNP]]),F_Udlaan_Bred_Smal[[#This Row],[Udlån, smal definition]]/F_Udlaan_Bred_Smal[[#This Row],[BNP]]*100,NA())</f>
        <v>#N/A</v>
      </c>
      <c r="F183" s="44" t="e">
        <f ca="1">IF(ISNUMBER(F_Udlaan_Bred_Smal[[#This Row],[Udlån, bred definition]]),F_Udlaan_Bred_Smal[[#This Row],[Udlån, bred definition]]/F_Udlaan_Bred_Smal[[#This Row],[BNP]]*100,NA())</f>
        <v>#N/A</v>
      </c>
    </row>
    <row r="184" spans="1:6" x14ac:dyDescent="0.3">
      <c r="A184" s="3">
        <v>34972</v>
      </c>
      <c r="B184" s="5">
        <v>1094.8357007011141</v>
      </c>
      <c r="C184" s="5">
        <v>1336.5440158864626</v>
      </c>
      <c r="D184" s="5">
        <v>1028.4000000000001</v>
      </c>
      <c r="E184" s="44">
        <f ca="1">IF(ISNUMBER(F_Udlaan_Bred_Smal[[#This Row],[BNP]]),F_Udlaan_Bred_Smal[[#This Row],[Udlån, smal definition]]/F_Udlaan_Bred_Smal[[#This Row],[BNP]]*100,NA())</f>
        <v>106.46010314090957</v>
      </c>
      <c r="F184" s="44">
        <f ca="1">IF(ISNUMBER(F_Udlaan_Bred_Smal[[#This Row],[Udlån, bred definition]]),F_Udlaan_Bred_Smal[[#This Row],[Udlån, bred definition]]/F_Udlaan_Bred_Smal[[#This Row],[BNP]]*100,NA())</f>
        <v>129.96343989561089</v>
      </c>
    </row>
    <row r="185" spans="1:6" hidden="1" x14ac:dyDescent="0.3">
      <c r="A185" s="3">
        <v>35003</v>
      </c>
      <c r="B185" s="5">
        <v>1083.6448826079563</v>
      </c>
      <c r="C185" s="5"/>
      <c r="D185" s="5"/>
      <c r="E185" s="44" t="e">
        <f ca="1">IF(ISNUMBER(F_Udlaan_Bred_Smal[[#This Row],[BNP]]),F_Udlaan_Bred_Smal[[#This Row],[Udlån, smal definition]]/F_Udlaan_Bred_Smal[[#This Row],[BNP]]*100,NA())</f>
        <v>#N/A</v>
      </c>
      <c r="F185" s="44" t="e">
        <f ca="1">IF(ISNUMBER(F_Udlaan_Bred_Smal[[#This Row],[Udlån, bred definition]]),F_Udlaan_Bred_Smal[[#This Row],[Udlån, bred definition]]/F_Udlaan_Bred_Smal[[#This Row],[BNP]]*100,NA())</f>
        <v>#N/A</v>
      </c>
    </row>
    <row r="186" spans="1:6" hidden="1" x14ac:dyDescent="0.3">
      <c r="A186" s="3">
        <v>35033</v>
      </c>
      <c r="B186" s="5">
        <v>1096.8148959901166</v>
      </c>
      <c r="C186" s="5"/>
      <c r="D186" s="5"/>
      <c r="E186" s="44" t="e">
        <f ca="1">IF(ISNUMBER(F_Udlaan_Bred_Smal[[#This Row],[BNP]]),F_Udlaan_Bred_Smal[[#This Row],[Udlån, smal definition]]/F_Udlaan_Bred_Smal[[#This Row],[BNP]]*100,NA())</f>
        <v>#N/A</v>
      </c>
      <c r="F186" s="44" t="e">
        <f ca="1">IF(ISNUMBER(F_Udlaan_Bred_Smal[[#This Row],[Udlån, bred definition]]),F_Udlaan_Bred_Smal[[#This Row],[Udlån, bred definition]]/F_Udlaan_Bred_Smal[[#This Row],[BNP]]*100,NA())</f>
        <v>#N/A</v>
      </c>
    </row>
    <row r="187" spans="1:6" x14ac:dyDescent="0.3">
      <c r="A187" s="3">
        <v>35064</v>
      </c>
      <c r="B187" s="5">
        <v>1116.5888755043527</v>
      </c>
      <c r="C187" s="5">
        <v>1361.7157329543354</v>
      </c>
      <c r="D187" s="5">
        <v>1036.3999999999999</v>
      </c>
      <c r="E187" s="44">
        <f ca="1">IF(ISNUMBER(F_Udlaan_Bred_Smal[[#This Row],[BNP]]),F_Udlaan_Bred_Smal[[#This Row],[Udlån, smal definition]]/F_Udlaan_Bred_Smal[[#This Row],[BNP]]*100,NA())</f>
        <v>107.73725159246941</v>
      </c>
      <c r="F187" s="44">
        <f ca="1">IF(ISNUMBER(F_Udlaan_Bred_Smal[[#This Row],[Udlån, bred definition]]),F_Udlaan_Bred_Smal[[#This Row],[Udlån, bred definition]]/F_Udlaan_Bred_Smal[[#This Row],[BNP]]*100,NA())</f>
        <v>131.38901321442836</v>
      </c>
    </row>
    <row r="188" spans="1:6" hidden="1" x14ac:dyDescent="0.3">
      <c r="A188" s="3">
        <v>35095</v>
      </c>
      <c r="B188" s="5">
        <v>1108.5602249655026</v>
      </c>
      <c r="C188" s="5"/>
      <c r="D188" s="5"/>
      <c r="E188" s="44" t="e">
        <f ca="1">IF(ISNUMBER(F_Udlaan_Bred_Smal[[#This Row],[BNP]]),F_Udlaan_Bred_Smal[[#This Row],[Udlån, smal definition]]/F_Udlaan_Bred_Smal[[#This Row],[BNP]]*100,NA())</f>
        <v>#N/A</v>
      </c>
      <c r="F188" s="44" t="e">
        <f ca="1">IF(ISNUMBER(F_Udlaan_Bred_Smal[[#This Row],[Udlån, bred definition]]),F_Udlaan_Bred_Smal[[#This Row],[Udlån, bred definition]]/F_Udlaan_Bred_Smal[[#This Row],[BNP]]*100,NA())</f>
        <v>#N/A</v>
      </c>
    </row>
    <row r="189" spans="1:6" hidden="1" x14ac:dyDescent="0.3">
      <c r="A189" s="3">
        <v>35124</v>
      </c>
      <c r="B189" s="5">
        <v>1120.1037510275248</v>
      </c>
      <c r="C189" s="5"/>
      <c r="D189" s="5"/>
      <c r="E189" s="44" t="e">
        <f ca="1">IF(ISNUMBER(F_Udlaan_Bred_Smal[[#This Row],[BNP]]),F_Udlaan_Bred_Smal[[#This Row],[Udlån, smal definition]]/F_Udlaan_Bred_Smal[[#This Row],[BNP]]*100,NA())</f>
        <v>#N/A</v>
      </c>
      <c r="F189" s="44" t="e">
        <f ca="1">IF(ISNUMBER(F_Udlaan_Bred_Smal[[#This Row],[Udlån, bred definition]]),F_Udlaan_Bred_Smal[[#This Row],[Udlån, bred definition]]/F_Udlaan_Bred_Smal[[#This Row],[BNP]]*100,NA())</f>
        <v>#N/A</v>
      </c>
    </row>
    <row r="190" spans="1:6" x14ac:dyDescent="0.3">
      <c r="A190" s="3">
        <v>35155</v>
      </c>
      <c r="B190" s="5">
        <v>1135.9976615261744</v>
      </c>
      <c r="C190" s="5">
        <v>1385.5820710648195</v>
      </c>
      <c r="D190" s="5">
        <v>1042.8999999999999</v>
      </c>
      <c r="E190" s="44">
        <f ca="1">IF(ISNUMBER(F_Udlaan_Bred_Smal[[#This Row],[BNP]]),F_Udlaan_Bred_Smal[[#This Row],[Udlån, smal definition]]/F_Udlaan_Bred_Smal[[#This Row],[BNP]]*100,NA())</f>
        <v>108.92680616800983</v>
      </c>
      <c r="F190" s="44">
        <f ca="1">IF(ISNUMBER(F_Udlaan_Bred_Smal[[#This Row],[Udlån, bred definition]]),F_Udlaan_Bred_Smal[[#This Row],[Udlån, bred definition]]/F_Udlaan_Bred_Smal[[#This Row],[BNP]]*100,NA())</f>
        <v>132.85857427028668</v>
      </c>
    </row>
    <row r="191" spans="1:6" hidden="1" x14ac:dyDescent="0.3">
      <c r="A191" s="3">
        <v>35185</v>
      </c>
      <c r="B191" s="5">
        <v>1124.5865939500745</v>
      </c>
      <c r="C191" s="5"/>
      <c r="D191" s="5"/>
      <c r="E191" s="44" t="e">
        <f ca="1">IF(ISNUMBER(F_Udlaan_Bred_Smal[[#This Row],[BNP]]),F_Udlaan_Bred_Smal[[#This Row],[Udlån, smal definition]]/F_Udlaan_Bred_Smal[[#This Row],[BNP]]*100,NA())</f>
        <v>#N/A</v>
      </c>
      <c r="F191" s="44" t="e">
        <f ca="1">IF(ISNUMBER(F_Udlaan_Bred_Smal[[#This Row],[Udlån, bred definition]]),F_Udlaan_Bred_Smal[[#This Row],[Udlån, bred definition]]/F_Udlaan_Bred_Smal[[#This Row],[BNP]]*100,NA())</f>
        <v>#N/A</v>
      </c>
    </row>
    <row r="192" spans="1:6" hidden="1" x14ac:dyDescent="0.3">
      <c r="A192" s="3">
        <v>35216</v>
      </c>
      <c r="B192" s="5">
        <v>1130.5234030392994</v>
      </c>
      <c r="C192" s="5"/>
      <c r="D192" s="5"/>
      <c r="E192" s="44" t="e">
        <f ca="1">IF(ISNUMBER(F_Udlaan_Bred_Smal[[#This Row],[BNP]]),F_Udlaan_Bred_Smal[[#This Row],[Udlån, smal definition]]/F_Udlaan_Bred_Smal[[#This Row],[BNP]]*100,NA())</f>
        <v>#N/A</v>
      </c>
      <c r="F192" s="44" t="e">
        <f ca="1">IF(ISNUMBER(F_Udlaan_Bred_Smal[[#This Row],[Udlån, bred definition]]),F_Udlaan_Bred_Smal[[#This Row],[Udlån, bred definition]]/F_Udlaan_Bred_Smal[[#This Row],[BNP]]*100,NA())</f>
        <v>#N/A</v>
      </c>
    </row>
    <row r="193" spans="1:6" x14ac:dyDescent="0.3">
      <c r="A193" s="3">
        <v>35246</v>
      </c>
      <c r="B193" s="5">
        <v>1146.3904012910327</v>
      </c>
      <c r="C193" s="5">
        <v>1395.3173559542402</v>
      </c>
      <c r="D193" s="5">
        <v>1056.6000000000001</v>
      </c>
      <c r="E193" s="44">
        <f ca="1">IF(ISNUMBER(F_Udlaan_Bred_Smal[[#This Row],[BNP]]),F_Udlaan_Bred_Smal[[#This Row],[Udlån, smal definition]]/F_Udlaan_Bred_Smal[[#This Row],[BNP]]*100,NA())</f>
        <v>108.49805047236727</v>
      </c>
      <c r="F193" s="44">
        <f ca="1">IF(ISNUMBER(F_Udlaan_Bred_Smal[[#This Row],[Udlån, bred definition]]),F_Udlaan_Bred_Smal[[#This Row],[Udlån, bred definition]]/F_Udlaan_Bred_Smal[[#This Row],[BNP]]*100,NA())</f>
        <v>132.05729282171492</v>
      </c>
    </row>
    <row r="194" spans="1:6" hidden="1" x14ac:dyDescent="0.3">
      <c r="A194" s="3">
        <v>35277</v>
      </c>
      <c r="B194" s="5">
        <v>1131.2746623076664</v>
      </c>
      <c r="C194" s="5"/>
      <c r="D194" s="5"/>
      <c r="E194" s="44" t="e">
        <f ca="1">IF(ISNUMBER(F_Udlaan_Bred_Smal[[#This Row],[BNP]]),F_Udlaan_Bred_Smal[[#This Row],[Udlån, smal definition]]/F_Udlaan_Bred_Smal[[#This Row],[BNP]]*100,NA())</f>
        <v>#N/A</v>
      </c>
      <c r="F194" s="44" t="e">
        <f ca="1">IF(ISNUMBER(F_Udlaan_Bred_Smal[[#This Row],[Udlån, bred definition]]),F_Udlaan_Bred_Smal[[#This Row],[Udlån, bred definition]]/F_Udlaan_Bred_Smal[[#This Row],[BNP]]*100,NA())</f>
        <v>#N/A</v>
      </c>
    </row>
    <row r="195" spans="1:6" hidden="1" x14ac:dyDescent="0.3">
      <c r="A195" s="3">
        <v>35308</v>
      </c>
      <c r="B195" s="5">
        <v>1154.3491984297016</v>
      </c>
      <c r="C195" s="5"/>
      <c r="D195" s="5"/>
      <c r="E195" s="44" t="e">
        <f ca="1">IF(ISNUMBER(F_Udlaan_Bred_Smal[[#This Row],[BNP]]),F_Udlaan_Bred_Smal[[#This Row],[Udlån, smal definition]]/F_Udlaan_Bred_Smal[[#This Row],[BNP]]*100,NA())</f>
        <v>#N/A</v>
      </c>
      <c r="F195" s="44" t="e">
        <f ca="1">IF(ISNUMBER(F_Udlaan_Bred_Smal[[#This Row],[Udlån, bred definition]]),F_Udlaan_Bred_Smal[[#This Row],[Udlån, bred definition]]/F_Udlaan_Bred_Smal[[#This Row],[BNP]]*100,NA())</f>
        <v>#N/A</v>
      </c>
    </row>
    <row r="196" spans="1:6" x14ac:dyDescent="0.3">
      <c r="A196" s="3">
        <v>35338</v>
      </c>
      <c r="B196" s="5">
        <v>1161.604489533765</v>
      </c>
      <c r="C196" s="5">
        <v>1412.9631117048611</v>
      </c>
      <c r="D196" s="5">
        <v>1073.4000000000001</v>
      </c>
      <c r="E196" s="44">
        <f ca="1">IF(ISNUMBER(F_Udlaan_Bred_Smal[[#This Row],[BNP]]),F_Udlaan_Bred_Smal[[#This Row],[Udlån, smal definition]]/F_Udlaan_Bred_Smal[[#This Row],[BNP]]*100,NA())</f>
        <v>108.21729919263694</v>
      </c>
      <c r="F196" s="44">
        <f ca="1">IF(ISNUMBER(F_Udlaan_Bred_Smal[[#This Row],[Udlån, bred definition]]),F_Udlaan_Bred_Smal[[#This Row],[Udlån, bred definition]]/F_Udlaan_Bred_Smal[[#This Row],[BNP]]*100,NA())</f>
        <v>131.63434988865856</v>
      </c>
    </row>
    <row r="197" spans="1:6" hidden="1" x14ac:dyDescent="0.3">
      <c r="A197" s="3">
        <v>35369</v>
      </c>
      <c r="B197" s="5">
        <v>1146.6354516734575</v>
      </c>
      <c r="C197" s="5"/>
      <c r="D197" s="5"/>
      <c r="E197" s="44" t="e">
        <f ca="1">IF(ISNUMBER(F_Udlaan_Bred_Smal[[#This Row],[BNP]]),F_Udlaan_Bred_Smal[[#This Row],[Udlån, smal definition]]/F_Udlaan_Bred_Smal[[#This Row],[BNP]]*100,NA())</f>
        <v>#N/A</v>
      </c>
      <c r="F197" s="44" t="e">
        <f ca="1">IF(ISNUMBER(F_Udlaan_Bred_Smal[[#This Row],[Udlån, bred definition]]),F_Udlaan_Bred_Smal[[#This Row],[Udlån, bred definition]]/F_Udlaan_Bred_Smal[[#This Row],[BNP]]*100,NA())</f>
        <v>#N/A</v>
      </c>
    </row>
    <row r="198" spans="1:6" hidden="1" x14ac:dyDescent="0.3">
      <c r="A198" s="3">
        <v>35399</v>
      </c>
      <c r="B198" s="5">
        <v>1153.8996547742634</v>
      </c>
      <c r="C198" s="5"/>
      <c r="D198" s="5"/>
      <c r="E198" s="44" t="e">
        <f ca="1">IF(ISNUMBER(F_Udlaan_Bred_Smal[[#This Row],[BNP]]),F_Udlaan_Bred_Smal[[#This Row],[Udlån, smal definition]]/F_Udlaan_Bred_Smal[[#This Row],[BNP]]*100,NA())</f>
        <v>#N/A</v>
      </c>
      <c r="F198" s="44" t="e">
        <f ca="1">IF(ISNUMBER(F_Udlaan_Bred_Smal[[#This Row],[Udlån, bred definition]]),F_Udlaan_Bred_Smal[[#This Row],[Udlån, bred definition]]/F_Udlaan_Bred_Smal[[#This Row],[BNP]]*100,NA())</f>
        <v>#N/A</v>
      </c>
    </row>
    <row r="199" spans="1:6" x14ac:dyDescent="0.3">
      <c r="A199" s="3">
        <v>35430</v>
      </c>
      <c r="B199" s="5">
        <v>1172.8015265323488</v>
      </c>
      <c r="C199" s="5">
        <v>1423.6319814443505</v>
      </c>
      <c r="D199" s="5">
        <v>1088.0999999999999</v>
      </c>
      <c r="E199" s="44">
        <f ca="1">IF(ISNUMBER(F_Udlaan_Bred_Smal[[#This Row],[BNP]]),F_Udlaan_Bred_Smal[[#This Row],[Udlån, smal definition]]/F_Udlaan_Bred_Smal[[#This Row],[BNP]]*100,NA())</f>
        <v>107.78435130340492</v>
      </c>
      <c r="F199" s="44">
        <f ca="1">IF(ISNUMBER(F_Udlaan_Bred_Smal[[#This Row],[Udlån, bred definition]]),F_Udlaan_Bred_Smal[[#This Row],[Udlån, bred definition]]/F_Udlaan_Bred_Smal[[#This Row],[BNP]]*100,NA())</f>
        <v>130.83650229246857</v>
      </c>
    </row>
    <row r="200" spans="1:6" hidden="1" x14ac:dyDescent="0.3">
      <c r="A200" s="3">
        <v>35461</v>
      </c>
      <c r="B200" s="5">
        <v>1160.3039097094925</v>
      </c>
      <c r="C200" s="5"/>
      <c r="D200" s="5"/>
      <c r="E200" s="44" t="e">
        <f ca="1">IF(ISNUMBER(F_Udlaan_Bred_Smal[[#This Row],[BNP]]),F_Udlaan_Bred_Smal[[#This Row],[Udlån, smal definition]]/F_Udlaan_Bred_Smal[[#This Row],[BNP]]*100,NA())</f>
        <v>#N/A</v>
      </c>
      <c r="F200" s="44" t="e">
        <f ca="1">IF(ISNUMBER(F_Udlaan_Bred_Smal[[#This Row],[Udlån, bred definition]]),F_Udlaan_Bred_Smal[[#This Row],[Udlån, bred definition]]/F_Udlaan_Bred_Smal[[#This Row],[BNP]]*100,NA())</f>
        <v>#N/A</v>
      </c>
    </row>
    <row r="201" spans="1:6" hidden="1" x14ac:dyDescent="0.3">
      <c r="A201" s="3">
        <v>35489</v>
      </c>
      <c r="B201" s="5">
        <v>1178.0849468281513</v>
      </c>
      <c r="C201" s="5"/>
      <c r="D201" s="5"/>
      <c r="E201" s="44" t="e">
        <f ca="1">IF(ISNUMBER(F_Udlaan_Bred_Smal[[#This Row],[BNP]]),F_Udlaan_Bred_Smal[[#This Row],[Udlån, smal definition]]/F_Udlaan_Bred_Smal[[#This Row],[BNP]]*100,NA())</f>
        <v>#N/A</v>
      </c>
      <c r="F201" s="44" t="e">
        <f ca="1">IF(ISNUMBER(F_Udlaan_Bred_Smal[[#This Row],[Udlån, bred definition]]),F_Udlaan_Bred_Smal[[#This Row],[Udlån, bred definition]]/F_Udlaan_Bred_Smal[[#This Row],[BNP]]*100,NA())</f>
        <v>#N/A</v>
      </c>
    </row>
    <row r="202" spans="1:6" x14ac:dyDescent="0.3">
      <c r="A202" s="3">
        <v>35520</v>
      </c>
      <c r="B202" s="5">
        <v>1194.0687613698824</v>
      </c>
      <c r="C202" s="5">
        <v>1450.3346499502879</v>
      </c>
      <c r="D202" s="5">
        <v>1101.1999999999998</v>
      </c>
      <c r="E202" s="44">
        <f ca="1">IF(ISNUMBER(F_Udlaan_Bred_Smal[[#This Row],[BNP]]),F_Udlaan_Bred_Smal[[#This Row],[Udlån, smal definition]]/F_Udlaan_Bred_Smal[[#This Row],[BNP]]*100,NA())</f>
        <v>108.43341458135511</v>
      </c>
      <c r="F202" s="44">
        <f ca="1">IF(ISNUMBER(F_Udlaan_Bred_Smal[[#This Row],[Udlån, bred definition]]),F_Udlaan_Bred_Smal[[#This Row],[Udlån, bred definition]]/F_Udlaan_Bred_Smal[[#This Row],[BNP]]*100,NA())</f>
        <v>131.70492643936507</v>
      </c>
    </row>
    <row r="203" spans="1:6" hidden="1" x14ac:dyDescent="0.3">
      <c r="A203" s="3">
        <v>35550</v>
      </c>
      <c r="B203" s="5">
        <v>1183.6674183286766</v>
      </c>
      <c r="C203" s="5"/>
      <c r="D203" s="5"/>
      <c r="E203" s="44" t="e">
        <f ca="1">IF(ISNUMBER(F_Udlaan_Bred_Smal[[#This Row],[BNP]]),F_Udlaan_Bred_Smal[[#This Row],[Udlån, smal definition]]/F_Udlaan_Bred_Smal[[#This Row],[BNP]]*100,NA())</f>
        <v>#N/A</v>
      </c>
      <c r="F203" s="44" t="e">
        <f ca="1">IF(ISNUMBER(F_Udlaan_Bred_Smal[[#This Row],[Udlån, bred definition]]),F_Udlaan_Bred_Smal[[#This Row],[Udlån, bred definition]]/F_Udlaan_Bred_Smal[[#This Row],[BNP]]*100,NA())</f>
        <v>#N/A</v>
      </c>
    </row>
    <row r="204" spans="1:6" hidden="1" x14ac:dyDescent="0.3">
      <c r="A204" s="3">
        <v>35581</v>
      </c>
      <c r="B204" s="5">
        <v>1197.3791958052352</v>
      </c>
      <c r="C204" s="5"/>
      <c r="D204" s="5"/>
      <c r="E204" s="44" t="e">
        <f ca="1">IF(ISNUMBER(F_Udlaan_Bred_Smal[[#This Row],[BNP]]),F_Udlaan_Bred_Smal[[#This Row],[Udlån, smal definition]]/F_Udlaan_Bred_Smal[[#This Row],[BNP]]*100,NA())</f>
        <v>#N/A</v>
      </c>
      <c r="F204" s="44" t="e">
        <f ca="1">IF(ISNUMBER(F_Udlaan_Bred_Smal[[#This Row],[Udlån, bred definition]]),F_Udlaan_Bred_Smal[[#This Row],[Udlån, bred definition]]/F_Udlaan_Bred_Smal[[#This Row],[BNP]]*100,NA())</f>
        <v>#N/A</v>
      </c>
    </row>
    <row r="205" spans="1:6" x14ac:dyDescent="0.3">
      <c r="A205" s="3">
        <v>35611</v>
      </c>
      <c r="B205" s="5">
        <v>1217.4088004979001</v>
      </c>
      <c r="C205" s="5">
        <v>1476.9337146267628</v>
      </c>
      <c r="D205" s="5">
        <v>1117.8</v>
      </c>
      <c r="E205" s="44">
        <f ca="1">IF(ISNUMBER(F_Udlaan_Bred_Smal[[#This Row],[BNP]]),F_Udlaan_Bred_Smal[[#This Row],[Udlån, smal definition]]/F_Udlaan_Bred_Smal[[#This Row],[BNP]]*100,NA())</f>
        <v>108.91114694023084</v>
      </c>
      <c r="F205" s="44">
        <f ca="1">IF(ISNUMBER(F_Udlaan_Bred_Smal[[#This Row],[Udlån, bred definition]]),F_Udlaan_Bred_Smal[[#This Row],[Udlån, bred definition]]/F_Udlaan_Bred_Smal[[#This Row],[BNP]]*100,NA())</f>
        <v>132.12862002386498</v>
      </c>
    </row>
    <row r="206" spans="1:6" hidden="1" x14ac:dyDescent="0.3">
      <c r="A206" s="3">
        <v>35642</v>
      </c>
      <c r="B206" s="5">
        <v>1216.4884319469534</v>
      </c>
      <c r="C206" s="5"/>
      <c r="D206" s="5"/>
      <c r="E206" s="44" t="e">
        <f ca="1">IF(ISNUMBER(F_Udlaan_Bred_Smal[[#This Row],[BNP]]),F_Udlaan_Bred_Smal[[#This Row],[Udlån, smal definition]]/F_Udlaan_Bred_Smal[[#This Row],[BNP]]*100,NA())</f>
        <v>#N/A</v>
      </c>
      <c r="F206" s="44" t="e">
        <f ca="1">IF(ISNUMBER(F_Udlaan_Bred_Smal[[#This Row],[Udlån, bred definition]]),F_Udlaan_Bred_Smal[[#This Row],[Udlån, bred definition]]/F_Udlaan_Bred_Smal[[#This Row],[BNP]]*100,NA())</f>
        <v>#N/A</v>
      </c>
    </row>
    <row r="207" spans="1:6" hidden="1" x14ac:dyDescent="0.3">
      <c r="A207" s="3">
        <v>35673</v>
      </c>
      <c r="B207" s="5">
        <v>1225.5245750026645</v>
      </c>
      <c r="C207" s="5"/>
      <c r="D207" s="5"/>
      <c r="E207" s="44" t="e">
        <f ca="1">IF(ISNUMBER(F_Udlaan_Bred_Smal[[#This Row],[BNP]]),F_Udlaan_Bred_Smal[[#This Row],[Udlån, smal definition]]/F_Udlaan_Bred_Smal[[#This Row],[BNP]]*100,NA())</f>
        <v>#N/A</v>
      </c>
      <c r="F207" s="44" t="e">
        <f ca="1">IF(ISNUMBER(F_Udlaan_Bred_Smal[[#This Row],[Udlån, bred definition]]),F_Udlaan_Bred_Smal[[#This Row],[Udlån, bred definition]]/F_Udlaan_Bred_Smal[[#This Row],[BNP]]*100,NA())</f>
        <v>#N/A</v>
      </c>
    </row>
    <row r="208" spans="1:6" x14ac:dyDescent="0.3">
      <c r="A208" s="3">
        <v>35703</v>
      </c>
      <c r="B208" s="5">
        <v>1243.6060420320878</v>
      </c>
      <c r="C208" s="5">
        <v>1506.9181600999013</v>
      </c>
      <c r="D208" s="5">
        <v>1130</v>
      </c>
      <c r="E208" s="44">
        <f ca="1">IF(ISNUMBER(F_Udlaan_Bred_Smal[[#This Row],[BNP]]),F_Udlaan_Bred_Smal[[#This Row],[Udlån, smal definition]]/F_Udlaan_Bred_Smal[[#This Row],[BNP]]*100,NA())</f>
        <v>110.05363203823786</v>
      </c>
      <c r="F208" s="44">
        <f ca="1">IF(ISNUMBER(F_Udlaan_Bred_Smal[[#This Row],[Udlån, bred definition]]),F_Udlaan_Bred_Smal[[#This Row],[Udlån, bred definition]]/F_Udlaan_Bred_Smal[[#This Row],[BNP]]*100,NA())</f>
        <v>133.3555893893718</v>
      </c>
    </row>
    <row r="209" spans="1:6" hidden="1" x14ac:dyDescent="0.3">
      <c r="A209" s="3">
        <v>35734</v>
      </c>
      <c r="B209" s="5">
        <v>1231.8185813056693</v>
      </c>
      <c r="C209" s="5"/>
      <c r="D209" s="5"/>
      <c r="E209" s="44" t="e">
        <f ca="1">IF(ISNUMBER(F_Udlaan_Bred_Smal[[#This Row],[BNP]]),F_Udlaan_Bred_Smal[[#This Row],[Udlån, smal definition]]/F_Udlaan_Bred_Smal[[#This Row],[BNP]]*100,NA())</f>
        <v>#N/A</v>
      </c>
      <c r="F209" s="44" t="e">
        <f ca="1">IF(ISNUMBER(F_Udlaan_Bred_Smal[[#This Row],[Udlån, bred definition]]),F_Udlaan_Bred_Smal[[#This Row],[Udlån, bred definition]]/F_Udlaan_Bred_Smal[[#This Row],[BNP]]*100,NA())</f>
        <v>#N/A</v>
      </c>
    </row>
    <row r="210" spans="1:6" hidden="1" x14ac:dyDescent="0.3">
      <c r="A210" s="3">
        <v>35764</v>
      </c>
      <c r="B210" s="5">
        <v>1244.8943367758191</v>
      </c>
      <c r="C210" s="5"/>
      <c r="D210" s="5"/>
      <c r="E210" s="44" t="e">
        <f ca="1">IF(ISNUMBER(F_Udlaan_Bred_Smal[[#This Row],[BNP]]),F_Udlaan_Bred_Smal[[#This Row],[Udlån, smal definition]]/F_Udlaan_Bred_Smal[[#This Row],[BNP]]*100,NA())</f>
        <v>#N/A</v>
      </c>
      <c r="F210" s="44" t="e">
        <f ca="1">IF(ISNUMBER(F_Udlaan_Bred_Smal[[#This Row],[Udlån, bred definition]]),F_Udlaan_Bred_Smal[[#This Row],[Udlån, bred definition]]/F_Udlaan_Bred_Smal[[#This Row],[BNP]]*100,NA())</f>
        <v>#N/A</v>
      </c>
    </row>
    <row r="211" spans="1:6" x14ac:dyDescent="0.3">
      <c r="A211" s="3">
        <v>35795</v>
      </c>
      <c r="B211" s="5">
        <v>1265.6554387360804</v>
      </c>
      <c r="C211" s="5">
        <v>1531.5926048942893</v>
      </c>
      <c r="D211" s="5">
        <v>1146.0999999999999</v>
      </c>
      <c r="E211" s="44">
        <f ca="1">IF(ISNUMBER(F_Udlaan_Bred_Smal[[#This Row],[BNP]]),F_Udlaan_Bred_Smal[[#This Row],[Udlån, smal definition]]/F_Udlaan_Bred_Smal[[#This Row],[BNP]]*100,NA())</f>
        <v>110.43150150388976</v>
      </c>
      <c r="F211" s="44">
        <f ca="1">IF(ISNUMBER(F_Udlaan_Bred_Smal[[#This Row],[Udlån, bred definition]]),F_Udlaan_Bred_Smal[[#This Row],[Udlån, bred definition]]/F_Udlaan_Bred_Smal[[#This Row],[BNP]]*100,NA())</f>
        <v>133.63516315280424</v>
      </c>
    </row>
    <row r="212" spans="1:6" hidden="1" x14ac:dyDescent="0.3">
      <c r="A212" s="3">
        <v>35826</v>
      </c>
      <c r="B212" s="5">
        <v>1263.3267619376938</v>
      </c>
      <c r="C212" s="5"/>
      <c r="D212" s="5"/>
      <c r="E212" s="44" t="e">
        <f ca="1">IF(ISNUMBER(F_Udlaan_Bred_Smal[[#This Row],[BNP]]),F_Udlaan_Bred_Smal[[#This Row],[Udlån, smal definition]]/F_Udlaan_Bred_Smal[[#This Row],[BNP]]*100,NA())</f>
        <v>#N/A</v>
      </c>
      <c r="F212" s="44" t="e">
        <f ca="1">IF(ISNUMBER(F_Udlaan_Bred_Smal[[#This Row],[Udlån, bred definition]]),F_Udlaan_Bred_Smal[[#This Row],[Udlån, bred definition]]/F_Udlaan_Bred_Smal[[#This Row],[BNP]]*100,NA())</f>
        <v>#N/A</v>
      </c>
    </row>
    <row r="213" spans="1:6" hidden="1" x14ac:dyDescent="0.3">
      <c r="A213" s="3">
        <v>35854</v>
      </c>
      <c r="B213" s="5">
        <v>1282.8968504255188</v>
      </c>
      <c r="C213" s="5"/>
      <c r="D213" s="5"/>
      <c r="E213" s="44" t="e">
        <f ca="1">IF(ISNUMBER(F_Udlaan_Bred_Smal[[#This Row],[BNP]]),F_Udlaan_Bred_Smal[[#This Row],[Udlån, smal definition]]/F_Udlaan_Bred_Smal[[#This Row],[BNP]]*100,NA())</f>
        <v>#N/A</v>
      </c>
      <c r="F213" s="44" t="e">
        <f ca="1">IF(ISNUMBER(F_Udlaan_Bred_Smal[[#This Row],[Udlån, bred definition]]),F_Udlaan_Bred_Smal[[#This Row],[Udlån, bred definition]]/F_Udlaan_Bred_Smal[[#This Row],[BNP]]*100,NA())</f>
        <v>#N/A</v>
      </c>
    </row>
    <row r="214" spans="1:6" x14ac:dyDescent="0.3">
      <c r="A214" s="3">
        <v>35885</v>
      </c>
      <c r="B214" s="5">
        <v>1300.344825468477</v>
      </c>
      <c r="C214" s="5">
        <v>1573.2238602255343</v>
      </c>
      <c r="D214" s="5">
        <v>1160.5999999999999</v>
      </c>
      <c r="E214" s="44">
        <f ca="1">IF(ISNUMBER(F_Udlaan_Bred_Smal[[#This Row],[BNP]]),F_Udlaan_Bred_Smal[[#This Row],[Udlån, smal definition]]/F_Udlaan_Bred_Smal[[#This Row],[BNP]]*100,NA())</f>
        <v>112.04073974396667</v>
      </c>
      <c r="F214" s="44">
        <f ca="1">IF(ISNUMBER(F_Udlaan_Bred_Smal[[#This Row],[Udlån, bred definition]]),F_Udlaan_Bred_Smal[[#This Row],[Udlån, bred definition]]/F_Udlaan_Bred_Smal[[#This Row],[BNP]]*100,NA())</f>
        <v>135.55263314023216</v>
      </c>
    </row>
    <row r="215" spans="1:6" hidden="1" x14ac:dyDescent="0.3">
      <c r="A215" s="3">
        <v>35915</v>
      </c>
      <c r="B215" s="5">
        <v>1303.3152587055595</v>
      </c>
      <c r="C215" s="5"/>
      <c r="D215" s="5"/>
      <c r="E215" s="44" t="e">
        <f ca="1">IF(ISNUMBER(F_Udlaan_Bred_Smal[[#This Row],[BNP]]),F_Udlaan_Bred_Smal[[#This Row],[Udlån, smal definition]]/F_Udlaan_Bred_Smal[[#This Row],[BNP]]*100,NA())</f>
        <v>#N/A</v>
      </c>
      <c r="F215" s="44" t="e">
        <f ca="1">IF(ISNUMBER(F_Udlaan_Bred_Smal[[#This Row],[Udlån, bred definition]]),F_Udlaan_Bred_Smal[[#This Row],[Udlån, bred definition]]/F_Udlaan_Bred_Smal[[#This Row],[BNP]]*100,NA())</f>
        <v>#N/A</v>
      </c>
    </row>
    <row r="216" spans="1:6" hidden="1" x14ac:dyDescent="0.3">
      <c r="A216" s="3">
        <v>35946</v>
      </c>
      <c r="B216" s="5">
        <v>1315.748908093386</v>
      </c>
      <c r="C216" s="5"/>
      <c r="D216" s="5"/>
      <c r="E216" s="44" t="e">
        <f ca="1">IF(ISNUMBER(F_Udlaan_Bred_Smal[[#This Row],[BNP]]),F_Udlaan_Bred_Smal[[#This Row],[Udlån, smal definition]]/F_Udlaan_Bred_Smal[[#This Row],[BNP]]*100,NA())</f>
        <v>#N/A</v>
      </c>
      <c r="F216" s="44" t="e">
        <f ca="1">IF(ISNUMBER(F_Udlaan_Bred_Smal[[#This Row],[Udlån, bred definition]]),F_Udlaan_Bred_Smal[[#This Row],[Udlån, bred definition]]/F_Udlaan_Bred_Smal[[#This Row],[BNP]]*100,NA())</f>
        <v>#N/A</v>
      </c>
    </row>
    <row r="217" spans="1:6" x14ac:dyDescent="0.3">
      <c r="A217" s="3">
        <v>35976</v>
      </c>
      <c r="B217" s="5">
        <v>1336.1220100819328</v>
      </c>
      <c r="C217" s="5">
        <v>1614.8711290248157</v>
      </c>
      <c r="D217" s="5">
        <v>1163.1000000000001</v>
      </c>
      <c r="E217" s="44">
        <f ca="1">IF(ISNUMBER(F_Udlaan_Bred_Smal[[#This Row],[BNP]]),F_Udlaan_Bred_Smal[[#This Row],[Udlån, smal definition]]/F_Udlaan_Bred_Smal[[#This Row],[BNP]]*100,NA())</f>
        <v>114.8759358681053</v>
      </c>
      <c r="F217" s="44">
        <f ca="1">IF(ISNUMBER(F_Udlaan_Bred_Smal[[#This Row],[Udlån, bred definition]]),F_Udlaan_Bred_Smal[[#This Row],[Udlån, bred definition]]/F_Udlaan_Bred_Smal[[#This Row],[BNP]]*100,NA())</f>
        <v>138.84198512809004</v>
      </c>
    </row>
    <row r="218" spans="1:6" hidden="1" x14ac:dyDescent="0.3">
      <c r="A218" s="3">
        <v>36007</v>
      </c>
      <c r="B218" s="5">
        <v>1326.7636573423893</v>
      </c>
      <c r="C218" s="5"/>
      <c r="D218" s="5"/>
      <c r="E218" s="44" t="e">
        <f ca="1">IF(ISNUMBER(F_Udlaan_Bred_Smal[[#This Row],[BNP]]),F_Udlaan_Bred_Smal[[#This Row],[Udlån, smal definition]]/F_Udlaan_Bred_Smal[[#This Row],[BNP]]*100,NA())</f>
        <v>#N/A</v>
      </c>
      <c r="F218" s="44" t="e">
        <f ca="1">IF(ISNUMBER(F_Udlaan_Bred_Smal[[#This Row],[Udlån, bred definition]]),F_Udlaan_Bred_Smal[[#This Row],[Udlån, bred definition]]/F_Udlaan_Bred_Smal[[#This Row],[BNP]]*100,NA())</f>
        <v>#N/A</v>
      </c>
    </row>
    <row r="219" spans="1:6" hidden="1" x14ac:dyDescent="0.3">
      <c r="A219" s="3">
        <v>36038</v>
      </c>
      <c r="B219" s="5">
        <v>1345.6858414227816</v>
      </c>
      <c r="C219" s="5"/>
      <c r="D219" s="5"/>
      <c r="E219" s="44" t="e">
        <f ca="1">IF(ISNUMBER(F_Udlaan_Bred_Smal[[#This Row],[BNP]]),F_Udlaan_Bred_Smal[[#This Row],[Udlån, smal definition]]/F_Udlaan_Bred_Smal[[#This Row],[BNP]]*100,NA())</f>
        <v>#N/A</v>
      </c>
      <c r="F219" s="44" t="e">
        <f ca="1">IF(ISNUMBER(F_Udlaan_Bred_Smal[[#This Row],[Udlån, bred definition]]),F_Udlaan_Bred_Smal[[#This Row],[Udlån, bred definition]]/F_Udlaan_Bred_Smal[[#This Row],[BNP]]*100,NA())</f>
        <v>#N/A</v>
      </c>
    </row>
    <row r="220" spans="1:6" x14ac:dyDescent="0.3">
      <c r="A220" s="3">
        <v>36068</v>
      </c>
      <c r="B220" s="5">
        <v>1367.9389296845798</v>
      </c>
      <c r="C220" s="5">
        <v>1652.8536483596813</v>
      </c>
      <c r="D220" s="5">
        <v>1175.0999999999999</v>
      </c>
      <c r="E220" s="44">
        <f ca="1">IF(ISNUMBER(F_Udlaan_Bred_Smal[[#This Row],[BNP]]),F_Udlaan_Bred_Smal[[#This Row],[Udlån, smal definition]]/F_Udlaan_Bred_Smal[[#This Row],[BNP]]*100,NA())</f>
        <v>116.41042717084331</v>
      </c>
      <c r="F220" s="44">
        <f ca="1">IF(ISNUMBER(F_Udlaan_Bred_Smal[[#This Row],[Udlån, bred definition]]),F_Udlaan_Bred_Smal[[#This Row],[Udlån, bred definition]]/F_Udlaan_Bred_Smal[[#This Row],[BNP]]*100,NA())</f>
        <v>140.65642484551796</v>
      </c>
    </row>
    <row r="221" spans="1:6" hidden="1" x14ac:dyDescent="0.3">
      <c r="A221" s="3">
        <v>36099</v>
      </c>
      <c r="B221" s="5">
        <v>1354.3728299986119</v>
      </c>
      <c r="C221" s="5"/>
      <c r="D221" s="5"/>
      <c r="E221" s="44" t="e">
        <f ca="1">IF(ISNUMBER(F_Udlaan_Bred_Smal[[#This Row],[BNP]]),F_Udlaan_Bred_Smal[[#This Row],[Udlån, smal definition]]/F_Udlaan_Bred_Smal[[#This Row],[BNP]]*100,NA())</f>
        <v>#N/A</v>
      </c>
      <c r="F221" s="44" t="e">
        <f ca="1">IF(ISNUMBER(F_Udlaan_Bred_Smal[[#This Row],[Udlån, bred definition]]),F_Udlaan_Bred_Smal[[#This Row],[Udlån, bred definition]]/F_Udlaan_Bred_Smal[[#This Row],[BNP]]*100,NA())</f>
        <v>#N/A</v>
      </c>
    </row>
    <row r="222" spans="1:6" hidden="1" x14ac:dyDescent="0.3">
      <c r="A222" s="3">
        <v>36129</v>
      </c>
      <c r="B222" s="5">
        <v>1369.5782507920478</v>
      </c>
      <c r="C222" s="5"/>
      <c r="D222" s="5"/>
      <c r="E222" s="44" t="e">
        <f ca="1">IF(ISNUMBER(F_Udlaan_Bred_Smal[[#This Row],[BNP]]),F_Udlaan_Bred_Smal[[#This Row],[Udlån, smal definition]]/F_Udlaan_Bred_Smal[[#This Row],[BNP]]*100,NA())</f>
        <v>#N/A</v>
      </c>
      <c r="F222" s="44" t="e">
        <f ca="1">IF(ISNUMBER(F_Udlaan_Bred_Smal[[#This Row],[Udlån, bred definition]]),F_Udlaan_Bred_Smal[[#This Row],[Udlån, bred definition]]/F_Udlaan_Bred_Smal[[#This Row],[BNP]]*100,NA())</f>
        <v>#N/A</v>
      </c>
    </row>
    <row r="223" spans="1:6" x14ac:dyDescent="0.3">
      <c r="A223" s="3">
        <v>36160</v>
      </c>
      <c r="B223" s="5">
        <v>1388.4139599267355</v>
      </c>
      <c r="C223" s="5">
        <v>1677.5250511647332</v>
      </c>
      <c r="D223" s="5">
        <v>1186</v>
      </c>
      <c r="E223" s="44">
        <f ca="1">IF(ISNUMBER(F_Udlaan_Bred_Smal[[#This Row],[BNP]]),F_Udlaan_Bred_Smal[[#This Row],[Udlån, smal definition]]/F_Udlaan_Bred_Smal[[#This Row],[BNP]]*100,NA())</f>
        <v>117.0669443445814</v>
      </c>
      <c r="F223" s="44">
        <f ca="1">IF(ISNUMBER(F_Udlaan_Bred_Smal[[#This Row],[Udlån, bred definition]]),F_Udlaan_Bred_Smal[[#This Row],[Udlån, bred definition]]/F_Udlaan_Bred_Smal[[#This Row],[BNP]]*100,NA())</f>
        <v>141.44393348775154</v>
      </c>
    </row>
    <row r="224" spans="1:6" hidden="1" x14ac:dyDescent="0.3">
      <c r="A224" s="3">
        <v>36191</v>
      </c>
      <c r="B224" s="5">
        <v>1388.2316055480201</v>
      </c>
      <c r="C224" s="5"/>
      <c r="D224" s="5"/>
      <c r="E224" s="44" t="e">
        <f ca="1">IF(ISNUMBER(F_Udlaan_Bred_Smal[[#This Row],[BNP]]),F_Udlaan_Bred_Smal[[#This Row],[Udlån, smal definition]]/F_Udlaan_Bred_Smal[[#This Row],[BNP]]*100,NA())</f>
        <v>#N/A</v>
      </c>
      <c r="F224" s="44" t="e">
        <f ca="1">IF(ISNUMBER(F_Udlaan_Bred_Smal[[#This Row],[Udlån, bred definition]]),F_Udlaan_Bred_Smal[[#This Row],[Udlån, bred definition]]/F_Udlaan_Bred_Smal[[#This Row],[BNP]]*100,NA())</f>
        <v>#N/A</v>
      </c>
    </row>
    <row r="225" spans="1:6" hidden="1" x14ac:dyDescent="0.3">
      <c r="A225" s="3">
        <v>36219</v>
      </c>
      <c r="B225" s="5">
        <v>1404.6241109146056</v>
      </c>
      <c r="C225" s="5"/>
      <c r="D225" s="5"/>
      <c r="E225" s="44" t="e">
        <f ca="1">IF(ISNUMBER(F_Udlaan_Bred_Smal[[#This Row],[BNP]]),F_Udlaan_Bred_Smal[[#This Row],[Udlån, smal definition]]/F_Udlaan_Bred_Smal[[#This Row],[BNP]]*100,NA())</f>
        <v>#N/A</v>
      </c>
      <c r="F225" s="44" t="e">
        <f ca="1">IF(ISNUMBER(F_Udlaan_Bred_Smal[[#This Row],[Udlån, bred definition]]),F_Udlaan_Bred_Smal[[#This Row],[Udlån, bred definition]]/F_Udlaan_Bred_Smal[[#This Row],[BNP]]*100,NA())</f>
        <v>#N/A</v>
      </c>
    </row>
    <row r="226" spans="1:6" x14ac:dyDescent="0.3">
      <c r="A226" s="3">
        <v>36250</v>
      </c>
      <c r="B226" s="5">
        <v>1423.3418495344981</v>
      </c>
      <c r="C226" s="5">
        <v>1731.5450934979676</v>
      </c>
      <c r="D226" s="5">
        <v>1193.9000000000001</v>
      </c>
      <c r="E226" s="44">
        <f ca="1">IF(ISNUMBER(F_Udlaan_Bred_Smal[[#This Row],[BNP]]),F_Udlaan_Bred_Smal[[#This Row],[Udlån, smal definition]]/F_Udlaan_Bred_Smal[[#This Row],[BNP]]*100,NA())</f>
        <v>119.21784483914047</v>
      </c>
      <c r="F226" s="44">
        <f ca="1">IF(ISNUMBER(F_Udlaan_Bred_Smal[[#This Row],[Udlån, bred definition]]),F_Udlaan_Bred_Smal[[#This Row],[Udlån, bred definition]]/F_Udlaan_Bred_Smal[[#This Row],[BNP]]*100,NA())</f>
        <v>145.03267388373965</v>
      </c>
    </row>
    <row r="227" spans="1:6" hidden="1" x14ac:dyDescent="0.3">
      <c r="A227" s="3">
        <v>36280</v>
      </c>
      <c r="B227" s="5">
        <v>1425.7215783927804</v>
      </c>
      <c r="C227" s="5"/>
      <c r="D227" s="5"/>
      <c r="E227" s="44" t="e">
        <f ca="1">IF(ISNUMBER(F_Udlaan_Bred_Smal[[#This Row],[BNP]]),F_Udlaan_Bred_Smal[[#This Row],[Udlån, smal definition]]/F_Udlaan_Bred_Smal[[#This Row],[BNP]]*100,NA())</f>
        <v>#N/A</v>
      </c>
      <c r="F227" s="44" t="e">
        <f ca="1">IF(ISNUMBER(F_Udlaan_Bred_Smal[[#This Row],[Udlån, bred definition]]),F_Udlaan_Bred_Smal[[#This Row],[Udlån, bred definition]]/F_Udlaan_Bred_Smal[[#This Row],[BNP]]*100,NA())</f>
        <v>#N/A</v>
      </c>
    </row>
    <row r="228" spans="1:6" hidden="1" x14ac:dyDescent="0.3">
      <c r="A228" s="3">
        <v>36311</v>
      </c>
      <c r="B228" s="5">
        <v>1440.5888170750002</v>
      </c>
      <c r="C228" s="5"/>
      <c r="D228" s="5"/>
      <c r="E228" s="44" t="e">
        <f ca="1">IF(ISNUMBER(F_Udlaan_Bred_Smal[[#This Row],[BNP]]),F_Udlaan_Bred_Smal[[#This Row],[Udlån, smal definition]]/F_Udlaan_Bred_Smal[[#This Row],[BNP]]*100,NA())</f>
        <v>#N/A</v>
      </c>
      <c r="F228" s="44" t="e">
        <f ca="1">IF(ISNUMBER(F_Udlaan_Bred_Smal[[#This Row],[Udlån, bred definition]]),F_Udlaan_Bred_Smal[[#This Row],[Udlån, bred definition]]/F_Udlaan_Bred_Smal[[#This Row],[BNP]]*100,NA())</f>
        <v>#N/A</v>
      </c>
    </row>
    <row r="229" spans="1:6" x14ac:dyDescent="0.3">
      <c r="A229" s="3">
        <v>36341</v>
      </c>
      <c r="B229" s="5">
        <v>1460.5434408282511</v>
      </c>
      <c r="C229" s="5">
        <v>1769.1534260627186</v>
      </c>
      <c r="D229" s="5">
        <v>1209.5999999999999</v>
      </c>
      <c r="E229" s="44">
        <f ca="1">IF(ISNUMBER(F_Udlaan_Bred_Smal[[#This Row],[BNP]]),F_Udlaan_Bred_Smal[[#This Row],[Udlån, smal definition]]/F_Udlaan_Bred_Smal[[#This Row],[BNP]]*100,NA())</f>
        <v>120.74598551820858</v>
      </c>
      <c r="F229" s="44">
        <f ca="1">IF(ISNUMBER(F_Udlaan_Bred_Smal[[#This Row],[Udlån, bred definition]]),F_Udlaan_Bred_Smal[[#This Row],[Udlån, bred definition]]/F_Udlaan_Bred_Smal[[#This Row],[BNP]]*100,NA())</f>
        <v>146.25937715465597</v>
      </c>
    </row>
    <row r="230" spans="1:6" hidden="1" x14ac:dyDescent="0.3">
      <c r="A230" s="3">
        <v>36372</v>
      </c>
      <c r="B230" s="5">
        <v>1450.3977769392998</v>
      </c>
      <c r="C230" s="5"/>
      <c r="D230" s="5"/>
      <c r="E230" s="44" t="e">
        <f ca="1">IF(ISNUMBER(F_Udlaan_Bred_Smal[[#This Row],[BNP]]),F_Udlaan_Bred_Smal[[#This Row],[Udlån, smal definition]]/F_Udlaan_Bred_Smal[[#This Row],[BNP]]*100,NA())</f>
        <v>#N/A</v>
      </c>
      <c r="F230" s="44" t="e">
        <f ca="1">IF(ISNUMBER(F_Udlaan_Bred_Smal[[#This Row],[Udlån, bred definition]]),F_Udlaan_Bred_Smal[[#This Row],[Udlån, bred definition]]/F_Udlaan_Bred_Smal[[#This Row],[BNP]]*100,NA())</f>
        <v>#N/A</v>
      </c>
    </row>
    <row r="231" spans="1:6" hidden="1" x14ac:dyDescent="0.3">
      <c r="A231" s="3">
        <v>36403</v>
      </c>
      <c r="B231" s="5">
        <v>1463.9011422848243</v>
      </c>
      <c r="C231" s="5"/>
      <c r="D231" s="5"/>
      <c r="E231" s="44" t="e">
        <f ca="1">IF(ISNUMBER(F_Udlaan_Bred_Smal[[#This Row],[BNP]]),F_Udlaan_Bred_Smal[[#This Row],[Udlån, smal definition]]/F_Udlaan_Bred_Smal[[#This Row],[BNP]]*100,NA())</f>
        <v>#N/A</v>
      </c>
      <c r="F231" s="44" t="e">
        <f ca="1">IF(ISNUMBER(F_Udlaan_Bred_Smal[[#This Row],[Udlån, bred definition]]),F_Udlaan_Bred_Smal[[#This Row],[Udlån, bred definition]]/F_Udlaan_Bred_Smal[[#This Row],[BNP]]*100,NA())</f>
        <v>#N/A</v>
      </c>
    </row>
    <row r="232" spans="1:6" x14ac:dyDescent="0.3">
      <c r="A232" s="3">
        <v>36433</v>
      </c>
      <c r="B232" s="5">
        <v>1476.6641078744406</v>
      </c>
      <c r="C232" s="5">
        <v>1774.822573760152</v>
      </c>
      <c r="D232" s="5">
        <v>1222.4000000000001</v>
      </c>
      <c r="E232" s="44">
        <f ca="1">IF(ISNUMBER(F_Udlaan_Bred_Smal[[#This Row],[BNP]]),F_Udlaan_Bred_Smal[[#This Row],[Udlån, smal definition]]/F_Udlaan_Bred_Smal[[#This Row],[BNP]]*100,NA())</f>
        <v>120.80040149496405</v>
      </c>
      <c r="F232" s="44">
        <f ca="1">IF(ISNUMBER(F_Udlaan_Bred_Smal[[#This Row],[Udlån, bred definition]]),F_Udlaan_Bred_Smal[[#This Row],[Udlån, bred definition]]/F_Udlaan_Bred_Smal[[#This Row],[BNP]]*100,NA())</f>
        <v>145.19163725132131</v>
      </c>
    </row>
    <row r="233" spans="1:6" hidden="1" x14ac:dyDescent="0.3">
      <c r="A233" s="3">
        <v>36464</v>
      </c>
      <c r="B233" s="5">
        <v>1466.7752049881296</v>
      </c>
      <c r="C233" s="5"/>
      <c r="D233" s="5"/>
      <c r="E233" s="44" t="e">
        <f ca="1">IF(ISNUMBER(F_Udlaan_Bred_Smal[[#This Row],[BNP]]),F_Udlaan_Bred_Smal[[#This Row],[Udlån, smal definition]]/F_Udlaan_Bred_Smal[[#This Row],[BNP]]*100,NA())</f>
        <v>#N/A</v>
      </c>
      <c r="F233" s="44" t="e">
        <f ca="1">IF(ISNUMBER(F_Udlaan_Bred_Smal[[#This Row],[Udlån, bred definition]]),F_Udlaan_Bred_Smal[[#This Row],[Udlån, bred definition]]/F_Udlaan_Bred_Smal[[#This Row],[BNP]]*100,NA())</f>
        <v>#N/A</v>
      </c>
    </row>
    <row r="234" spans="1:6" hidden="1" x14ac:dyDescent="0.3">
      <c r="A234" s="3">
        <v>36494</v>
      </c>
      <c r="B234" s="5">
        <v>1478.6373300462685</v>
      </c>
      <c r="C234" s="5"/>
      <c r="D234" s="5"/>
      <c r="E234" s="44" t="e">
        <f ca="1">IF(ISNUMBER(F_Udlaan_Bred_Smal[[#This Row],[BNP]]),F_Udlaan_Bred_Smal[[#This Row],[Udlån, smal definition]]/F_Udlaan_Bred_Smal[[#This Row],[BNP]]*100,NA())</f>
        <v>#N/A</v>
      </c>
      <c r="F234" s="44" t="e">
        <f ca="1">IF(ISNUMBER(F_Udlaan_Bred_Smal[[#This Row],[Udlån, bred definition]]),F_Udlaan_Bred_Smal[[#This Row],[Udlån, bred definition]]/F_Udlaan_Bred_Smal[[#This Row],[BNP]]*100,NA())</f>
        <v>#N/A</v>
      </c>
    </row>
    <row r="235" spans="1:6" x14ac:dyDescent="0.3">
      <c r="A235" s="3">
        <v>36525</v>
      </c>
      <c r="B235" s="5">
        <v>1493.3705816641509</v>
      </c>
      <c r="C235" s="5">
        <v>1820.568793579032</v>
      </c>
      <c r="D235" s="5">
        <v>1241.5</v>
      </c>
      <c r="E235" s="44">
        <f ca="1">IF(ISNUMBER(F_Udlaan_Bred_Smal[[#This Row],[BNP]]),F_Udlaan_Bred_Smal[[#This Row],[Udlån, smal definition]]/F_Udlaan_Bred_Smal[[#This Row],[BNP]]*100,NA())</f>
        <v>120.28760222828441</v>
      </c>
      <c r="F235" s="44">
        <f ca="1">IF(ISNUMBER(F_Udlaan_Bred_Smal[[#This Row],[Udlån, bred definition]]),F_Udlaan_Bred_Smal[[#This Row],[Udlån, bred definition]]/F_Udlaan_Bred_Smal[[#This Row],[BNP]]*100,NA())</f>
        <v>146.64267366725994</v>
      </c>
    </row>
    <row r="236" spans="1:6" hidden="1" x14ac:dyDescent="0.3">
      <c r="A236" s="3">
        <v>36556</v>
      </c>
      <c r="B236" s="5">
        <v>1489.5007055983467</v>
      </c>
      <c r="C236" s="5"/>
      <c r="D236" s="5"/>
      <c r="E236" s="44" t="e">
        <f ca="1">IF(ISNUMBER(F_Udlaan_Bred_Smal[[#This Row],[BNP]]),F_Udlaan_Bred_Smal[[#This Row],[Udlån, smal definition]]/F_Udlaan_Bred_Smal[[#This Row],[BNP]]*100,NA())</f>
        <v>#N/A</v>
      </c>
      <c r="F236" s="44" t="e">
        <f ca="1">IF(ISNUMBER(F_Udlaan_Bred_Smal[[#This Row],[Udlån, bred definition]]),F_Udlaan_Bred_Smal[[#This Row],[Udlån, bred definition]]/F_Udlaan_Bred_Smal[[#This Row],[BNP]]*100,NA())</f>
        <v>#N/A</v>
      </c>
    </row>
    <row r="237" spans="1:6" hidden="1" x14ac:dyDescent="0.3">
      <c r="A237" s="3">
        <v>36585</v>
      </c>
      <c r="B237" s="5">
        <v>1495.0448198593983</v>
      </c>
      <c r="C237" s="5"/>
      <c r="D237" s="5"/>
      <c r="E237" s="44" t="e">
        <f ca="1">IF(ISNUMBER(F_Udlaan_Bred_Smal[[#This Row],[BNP]]),F_Udlaan_Bred_Smal[[#This Row],[Udlån, smal definition]]/F_Udlaan_Bred_Smal[[#This Row],[BNP]]*100,NA())</f>
        <v>#N/A</v>
      </c>
      <c r="F237" s="44" t="e">
        <f ca="1">IF(ISNUMBER(F_Udlaan_Bred_Smal[[#This Row],[Udlån, bred definition]]),F_Udlaan_Bred_Smal[[#This Row],[Udlån, bred definition]]/F_Udlaan_Bred_Smal[[#This Row],[BNP]]*100,NA())</f>
        <v>#N/A</v>
      </c>
    </row>
    <row r="238" spans="1:6" x14ac:dyDescent="0.3">
      <c r="A238" s="3">
        <v>36616</v>
      </c>
      <c r="B238" s="5">
        <v>1518.1202447296064</v>
      </c>
      <c r="C238" s="5">
        <v>1922.6033265750957</v>
      </c>
      <c r="D238" s="5">
        <v>1262.0999999999999</v>
      </c>
      <c r="E238" s="44">
        <f ca="1">IF(ISNUMBER(F_Udlaan_Bred_Smal[[#This Row],[BNP]]),F_Udlaan_Bred_Smal[[#This Row],[Udlån, smal definition]]/F_Udlaan_Bred_Smal[[#This Row],[BNP]]*100,NA())</f>
        <v>120.28525827823519</v>
      </c>
      <c r="F238" s="44">
        <f ca="1">IF(ISNUMBER(F_Udlaan_Bred_Smal[[#This Row],[Udlån, bred definition]]),F_Udlaan_Bred_Smal[[#This Row],[Udlån, bred definition]]/F_Udlaan_Bred_Smal[[#This Row],[BNP]]*100,NA())</f>
        <v>152.33367614096315</v>
      </c>
    </row>
    <row r="239" spans="1:6" hidden="1" x14ac:dyDescent="0.3">
      <c r="A239" s="3">
        <v>36646</v>
      </c>
      <c r="B239" s="5">
        <v>1516.8700863324934</v>
      </c>
      <c r="C239" s="5"/>
      <c r="D239" s="5"/>
      <c r="E239" s="44" t="e">
        <f ca="1">IF(ISNUMBER(F_Udlaan_Bred_Smal[[#This Row],[BNP]]),F_Udlaan_Bred_Smal[[#This Row],[Udlån, smal definition]]/F_Udlaan_Bred_Smal[[#This Row],[BNP]]*100,NA())</f>
        <v>#N/A</v>
      </c>
      <c r="F239" s="44" t="e">
        <f ca="1">IF(ISNUMBER(F_Udlaan_Bred_Smal[[#This Row],[Udlån, bred definition]]),F_Udlaan_Bred_Smal[[#This Row],[Udlån, bred definition]]/F_Udlaan_Bred_Smal[[#This Row],[BNP]]*100,NA())</f>
        <v>#N/A</v>
      </c>
    </row>
    <row r="240" spans="1:6" hidden="1" x14ac:dyDescent="0.3">
      <c r="A240" s="3">
        <v>36677</v>
      </c>
      <c r="B240" s="5">
        <v>1518.7495654708746</v>
      </c>
      <c r="C240" s="5"/>
      <c r="D240" s="5"/>
      <c r="E240" s="44" t="e">
        <f ca="1">IF(ISNUMBER(F_Udlaan_Bred_Smal[[#This Row],[BNP]]),F_Udlaan_Bred_Smal[[#This Row],[Udlån, smal definition]]/F_Udlaan_Bred_Smal[[#This Row],[BNP]]*100,NA())</f>
        <v>#N/A</v>
      </c>
      <c r="F240" s="44" t="e">
        <f ca="1">IF(ISNUMBER(F_Udlaan_Bred_Smal[[#This Row],[Udlån, bred definition]]),F_Udlaan_Bred_Smal[[#This Row],[Udlån, bred definition]]/F_Udlaan_Bred_Smal[[#This Row],[BNP]]*100,NA())</f>
        <v>#N/A</v>
      </c>
    </row>
    <row r="241" spans="1:6" x14ac:dyDescent="0.3">
      <c r="A241" s="3">
        <v>36707</v>
      </c>
      <c r="B241" s="5">
        <v>1538.3629982615605</v>
      </c>
      <c r="C241" s="5">
        <v>1925.3864312343749</v>
      </c>
      <c r="D241" s="5">
        <v>1282.5</v>
      </c>
      <c r="E241" s="44">
        <f ca="1">IF(ISNUMBER(F_Udlaan_Bred_Smal[[#This Row],[BNP]]),F_Udlaan_Bred_Smal[[#This Row],[Udlån, smal definition]]/F_Udlaan_Bred_Smal[[#This Row],[BNP]]*100,NA())</f>
        <v>119.95033124846475</v>
      </c>
      <c r="F241" s="44">
        <f ca="1">IF(ISNUMBER(F_Udlaan_Bred_Smal[[#This Row],[Udlån, bred definition]]),F_Udlaan_Bred_Smal[[#This Row],[Udlån, bred definition]]/F_Udlaan_Bred_Smal[[#This Row],[BNP]]*100,NA())</f>
        <v>150.12759697733918</v>
      </c>
    </row>
    <row r="242" spans="1:6" hidden="1" x14ac:dyDescent="0.3">
      <c r="A242" s="3">
        <v>36738</v>
      </c>
      <c r="B242" s="5">
        <v>1560.0887130555891</v>
      </c>
      <c r="C242" s="5"/>
      <c r="D242" s="5"/>
      <c r="E242" s="44" t="e">
        <f ca="1">IF(ISNUMBER(F_Udlaan_Bred_Smal[[#This Row],[BNP]]),F_Udlaan_Bred_Smal[[#This Row],[Udlån, smal definition]]/F_Udlaan_Bred_Smal[[#This Row],[BNP]]*100,NA())</f>
        <v>#N/A</v>
      </c>
      <c r="F242" s="44" t="e">
        <f ca="1">IF(ISNUMBER(F_Udlaan_Bred_Smal[[#This Row],[Udlån, bred definition]]),F_Udlaan_Bred_Smal[[#This Row],[Udlån, bred definition]]/F_Udlaan_Bred_Smal[[#This Row],[BNP]]*100,NA())</f>
        <v>#N/A</v>
      </c>
    </row>
    <row r="243" spans="1:6" hidden="1" x14ac:dyDescent="0.3">
      <c r="A243" s="3">
        <v>36769</v>
      </c>
      <c r="B243" s="5">
        <v>1559.166061028639</v>
      </c>
      <c r="C243" s="5"/>
      <c r="D243" s="5"/>
      <c r="E243" s="44" t="e">
        <f ca="1">IF(ISNUMBER(F_Udlaan_Bred_Smal[[#This Row],[BNP]]),F_Udlaan_Bred_Smal[[#This Row],[Udlån, smal definition]]/F_Udlaan_Bred_Smal[[#This Row],[BNP]]*100,NA())</f>
        <v>#N/A</v>
      </c>
      <c r="F243" s="44" t="e">
        <f ca="1">IF(ISNUMBER(F_Udlaan_Bred_Smal[[#This Row],[Udlån, bred definition]]),F_Udlaan_Bred_Smal[[#This Row],[Udlån, bred definition]]/F_Udlaan_Bred_Smal[[#This Row],[BNP]]*100,NA())</f>
        <v>#N/A</v>
      </c>
    </row>
    <row r="244" spans="1:6" x14ac:dyDescent="0.3">
      <c r="A244" s="3">
        <v>36799</v>
      </c>
      <c r="B244" s="5">
        <v>1570.7817109370997</v>
      </c>
      <c r="C244" s="5">
        <v>2016.4366361512507</v>
      </c>
      <c r="D244" s="5">
        <v>1303.3</v>
      </c>
      <c r="E244" s="44">
        <f ca="1">IF(ISNUMBER(F_Udlaan_Bred_Smal[[#This Row],[BNP]]),F_Udlaan_Bred_Smal[[#This Row],[Udlån, smal definition]]/F_Udlaan_Bred_Smal[[#This Row],[BNP]]*100,NA())</f>
        <v>120.52341831789302</v>
      </c>
      <c r="F244" s="44">
        <f ca="1">IF(ISNUMBER(F_Udlaan_Bred_Smal[[#This Row],[Udlån, bred definition]]),F_Udlaan_Bred_Smal[[#This Row],[Udlån, bred definition]]/F_Udlaan_Bred_Smal[[#This Row],[BNP]]*100,NA())</f>
        <v>154.71776537644831</v>
      </c>
    </row>
    <row r="245" spans="1:6" hidden="1" x14ac:dyDescent="0.3">
      <c r="A245" s="3">
        <v>36830</v>
      </c>
      <c r="B245" s="5">
        <v>1569.419920451219</v>
      </c>
      <c r="C245" s="5"/>
      <c r="D245" s="5"/>
      <c r="E245" s="44" t="e">
        <f ca="1">IF(ISNUMBER(F_Udlaan_Bred_Smal[[#This Row],[BNP]]),F_Udlaan_Bred_Smal[[#This Row],[Udlån, smal definition]]/F_Udlaan_Bred_Smal[[#This Row],[BNP]]*100,NA())</f>
        <v>#N/A</v>
      </c>
      <c r="F245" s="44" t="e">
        <f ca="1">IF(ISNUMBER(F_Udlaan_Bred_Smal[[#This Row],[Udlån, bred definition]]),F_Udlaan_Bred_Smal[[#This Row],[Udlån, bred definition]]/F_Udlaan_Bred_Smal[[#This Row],[BNP]]*100,NA())</f>
        <v>#N/A</v>
      </c>
    </row>
    <row r="246" spans="1:6" hidden="1" x14ac:dyDescent="0.3">
      <c r="A246" s="3">
        <v>36860</v>
      </c>
      <c r="B246" s="5">
        <v>1576.1581506072248</v>
      </c>
      <c r="C246" s="5"/>
      <c r="D246" s="5"/>
      <c r="E246" s="44" t="e">
        <f ca="1">IF(ISNUMBER(F_Udlaan_Bred_Smal[[#This Row],[BNP]]),F_Udlaan_Bred_Smal[[#This Row],[Udlån, smal definition]]/F_Udlaan_Bred_Smal[[#This Row],[BNP]]*100,NA())</f>
        <v>#N/A</v>
      </c>
      <c r="F246" s="44" t="e">
        <f ca="1">IF(ISNUMBER(F_Udlaan_Bred_Smal[[#This Row],[Udlån, bred definition]]),F_Udlaan_Bred_Smal[[#This Row],[Udlån, bred definition]]/F_Udlaan_Bred_Smal[[#This Row],[BNP]]*100,NA())</f>
        <v>#N/A</v>
      </c>
    </row>
    <row r="247" spans="1:6" x14ac:dyDescent="0.3">
      <c r="A247" s="3">
        <v>36891</v>
      </c>
      <c r="B247" s="5">
        <v>1584.2689937017549</v>
      </c>
      <c r="C247" s="5">
        <v>2037.3024510086768</v>
      </c>
      <c r="D247" s="5">
        <v>1326.8999999999999</v>
      </c>
      <c r="E247" s="44">
        <f ca="1">IF(ISNUMBER(F_Udlaan_Bred_Smal[[#This Row],[BNP]]),F_Udlaan_Bred_Smal[[#This Row],[Udlån, smal definition]]/F_Udlaan_Bred_Smal[[#This Row],[BNP]]*100,NA())</f>
        <v>119.3962614893176</v>
      </c>
      <c r="F247" s="44">
        <f ca="1">IF(ISNUMBER(F_Udlaan_Bred_Smal[[#This Row],[Udlån, bred definition]]),F_Udlaan_Bred_Smal[[#This Row],[Udlån, bred definition]]/F_Udlaan_Bred_Smal[[#This Row],[BNP]]*100,NA())</f>
        <v>153.53850712251693</v>
      </c>
    </row>
    <row r="248" spans="1:6" hidden="1" x14ac:dyDescent="0.3">
      <c r="A248" s="3">
        <v>36922</v>
      </c>
      <c r="B248" s="5">
        <v>1598.5828623299492</v>
      </c>
      <c r="C248" s="5"/>
      <c r="D248" s="5"/>
      <c r="E248" s="44" t="e">
        <f ca="1">IF(ISNUMBER(F_Udlaan_Bred_Smal[[#This Row],[BNP]]),F_Udlaan_Bred_Smal[[#This Row],[Udlån, smal definition]]/F_Udlaan_Bred_Smal[[#This Row],[BNP]]*100,NA())</f>
        <v>#N/A</v>
      </c>
      <c r="F248" s="44" t="e">
        <f ca="1">IF(ISNUMBER(F_Udlaan_Bred_Smal[[#This Row],[Udlån, bred definition]]),F_Udlaan_Bred_Smal[[#This Row],[Udlån, bred definition]]/F_Udlaan_Bred_Smal[[#This Row],[BNP]]*100,NA())</f>
        <v>#N/A</v>
      </c>
    </row>
    <row r="249" spans="1:6" hidden="1" x14ac:dyDescent="0.3">
      <c r="A249" s="3">
        <v>36950</v>
      </c>
      <c r="B249" s="5">
        <v>1612.4900839849656</v>
      </c>
      <c r="C249" s="5"/>
      <c r="D249" s="5"/>
      <c r="E249" s="44" t="e">
        <f ca="1">IF(ISNUMBER(F_Udlaan_Bred_Smal[[#This Row],[BNP]]),F_Udlaan_Bred_Smal[[#This Row],[Udlån, smal definition]]/F_Udlaan_Bred_Smal[[#This Row],[BNP]]*100,NA())</f>
        <v>#N/A</v>
      </c>
      <c r="F249" s="44" t="e">
        <f ca="1">IF(ISNUMBER(F_Udlaan_Bred_Smal[[#This Row],[Udlån, bred definition]]),F_Udlaan_Bred_Smal[[#This Row],[Udlån, bred definition]]/F_Udlaan_Bred_Smal[[#This Row],[BNP]]*100,NA())</f>
        <v>#N/A</v>
      </c>
    </row>
    <row r="250" spans="1:6" x14ac:dyDescent="0.3">
      <c r="A250" s="3">
        <v>36981</v>
      </c>
      <c r="B250" s="5">
        <v>1627.2699245143792</v>
      </c>
      <c r="C250" s="5">
        <v>2071.3800337525113</v>
      </c>
      <c r="D250" s="5">
        <v>1339.5</v>
      </c>
      <c r="E250" s="44">
        <f ca="1">IF(ISNUMBER(F_Udlaan_Bred_Smal[[#This Row],[BNP]]),F_Udlaan_Bred_Smal[[#This Row],[Udlån, smal definition]]/F_Udlaan_Bred_Smal[[#This Row],[BNP]]*100,NA())</f>
        <v>121.48338368901675</v>
      </c>
      <c r="F250" s="44">
        <f ca="1">IF(ISNUMBER(F_Udlaan_Bred_Smal[[#This Row],[Udlån, bred definition]]),F_Udlaan_Bred_Smal[[#This Row],[Udlån, bred definition]]/F_Udlaan_Bred_Smal[[#This Row],[BNP]]*100,NA())</f>
        <v>154.63830039212476</v>
      </c>
    </row>
    <row r="251" spans="1:6" hidden="1" x14ac:dyDescent="0.3">
      <c r="A251" s="3">
        <v>37011</v>
      </c>
      <c r="B251" s="5">
        <v>1631.3745237387332</v>
      </c>
      <c r="C251" s="5"/>
      <c r="D251" s="5"/>
      <c r="E251" s="44" t="e">
        <f ca="1">IF(ISNUMBER(F_Udlaan_Bred_Smal[[#This Row],[BNP]]),F_Udlaan_Bred_Smal[[#This Row],[Udlån, smal definition]]/F_Udlaan_Bred_Smal[[#This Row],[BNP]]*100,NA())</f>
        <v>#N/A</v>
      </c>
      <c r="F251" s="44" t="e">
        <f ca="1">IF(ISNUMBER(F_Udlaan_Bred_Smal[[#This Row],[Udlån, bred definition]]),F_Udlaan_Bred_Smal[[#This Row],[Udlån, bred definition]]/F_Udlaan_Bred_Smal[[#This Row],[BNP]]*100,NA())</f>
        <v>#N/A</v>
      </c>
    </row>
    <row r="252" spans="1:6" hidden="1" x14ac:dyDescent="0.3">
      <c r="A252" s="3">
        <v>37042</v>
      </c>
      <c r="B252" s="5">
        <v>1636.6264483660279</v>
      </c>
      <c r="C252" s="5"/>
      <c r="D252" s="5"/>
      <c r="E252" s="44" t="e">
        <f ca="1">IF(ISNUMBER(F_Udlaan_Bred_Smal[[#This Row],[BNP]]),F_Udlaan_Bred_Smal[[#This Row],[Udlån, smal definition]]/F_Udlaan_Bred_Smal[[#This Row],[BNP]]*100,NA())</f>
        <v>#N/A</v>
      </c>
      <c r="F252" s="44" t="e">
        <f ca="1">IF(ISNUMBER(F_Udlaan_Bred_Smal[[#This Row],[Udlån, bred definition]]),F_Udlaan_Bred_Smal[[#This Row],[Udlån, bred definition]]/F_Udlaan_Bred_Smal[[#This Row],[BNP]]*100,NA())</f>
        <v>#N/A</v>
      </c>
    </row>
    <row r="253" spans="1:6" x14ac:dyDescent="0.3">
      <c r="A253" s="3">
        <v>37072</v>
      </c>
      <c r="B253" s="5">
        <v>1648.1221522663691</v>
      </c>
      <c r="C253" s="5">
        <v>2121.0476714831698</v>
      </c>
      <c r="D253" s="5">
        <v>1351.1999999999998</v>
      </c>
      <c r="E253" s="44">
        <f ca="1">IF(ISNUMBER(F_Udlaan_Bred_Smal[[#This Row],[BNP]]),F_Udlaan_Bred_Smal[[#This Row],[Udlån, smal definition]]/F_Udlaan_Bred_Smal[[#This Row],[BNP]]*100,NA())</f>
        <v>121.97470043415994</v>
      </c>
      <c r="F253" s="44">
        <f ca="1">IF(ISNUMBER(F_Udlaan_Bred_Smal[[#This Row],[Udlån, bred definition]]),F_Udlaan_Bred_Smal[[#This Row],[Udlån, bred definition]]/F_Udlaan_Bred_Smal[[#This Row],[BNP]]*100,NA())</f>
        <v>156.97510890195161</v>
      </c>
    </row>
    <row r="254" spans="1:6" hidden="1" x14ac:dyDescent="0.3">
      <c r="A254" s="3">
        <v>37103</v>
      </c>
      <c r="B254" s="5">
        <v>1648.8759870124868</v>
      </c>
      <c r="C254" s="5"/>
      <c r="D254" s="5"/>
      <c r="E254" s="44" t="e">
        <f ca="1">IF(ISNUMBER(F_Udlaan_Bred_Smal[[#This Row],[BNP]]),F_Udlaan_Bred_Smal[[#This Row],[Udlån, smal definition]]/F_Udlaan_Bred_Smal[[#This Row],[BNP]]*100,NA())</f>
        <v>#N/A</v>
      </c>
      <c r="F254" s="44" t="e">
        <f ca="1">IF(ISNUMBER(F_Udlaan_Bred_Smal[[#This Row],[Udlån, bred definition]]),F_Udlaan_Bred_Smal[[#This Row],[Udlån, bred definition]]/F_Udlaan_Bred_Smal[[#This Row],[BNP]]*100,NA())</f>
        <v>#N/A</v>
      </c>
    </row>
    <row r="255" spans="1:6" hidden="1" x14ac:dyDescent="0.3">
      <c r="A255" s="3">
        <v>37134</v>
      </c>
      <c r="B255" s="5">
        <v>1657.1537102968127</v>
      </c>
      <c r="C255" s="5"/>
      <c r="D255" s="5"/>
      <c r="E255" s="44" t="e">
        <f ca="1">IF(ISNUMBER(F_Udlaan_Bred_Smal[[#This Row],[BNP]]),F_Udlaan_Bred_Smal[[#This Row],[Udlån, smal definition]]/F_Udlaan_Bred_Smal[[#This Row],[BNP]]*100,NA())</f>
        <v>#N/A</v>
      </c>
      <c r="F255" s="44" t="e">
        <f ca="1">IF(ISNUMBER(F_Udlaan_Bred_Smal[[#This Row],[Udlån, bred definition]]),F_Udlaan_Bred_Smal[[#This Row],[Udlån, bred definition]]/F_Udlaan_Bred_Smal[[#This Row],[BNP]]*100,NA())</f>
        <v>#N/A</v>
      </c>
    </row>
    <row r="256" spans="1:6" x14ac:dyDescent="0.3">
      <c r="A256" s="3">
        <v>37164</v>
      </c>
      <c r="B256" s="5">
        <v>1675.0037380117594</v>
      </c>
      <c r="C256" s="5">
        <v>2174.2376166997519</v>
      </c>
      <c r="D256" s="5">
        <v>1364.3000000000002</v>
      </c>
      <c r="E256" s="44">
        <f ca="1">IF(ISNUMBER(F_Udlaan_Bred_Smal[[#This Row],[BNP]]),F_Udlaan_Bred_Smal[[#This Row],[Udlån, smal definition]]/F_Udlaan_Bred_Smal[[#This Row],[BNP]]*100,NA())</f>
        <v>122.77385751020738</v>
      </c>
      <c r="F256" s="44">
        <f ca="1">IF(ISNUMBER(F_Udlaan_Bred_Smal[[#This Row],[Udlån, bred definition]]),F_Udlaan_Bred_Smal[[#This Row],[Udlån, bred definition]]/F_Udlaan_Bred_Smal[[#This Row],[BNP]]*100,NA())</f>
        <v>159.36653351167277</v>
      </c>
    </row>
    <row r="257" spans="1:6" hidden="1" x14ac:dyDescent="0.3">
      <c r="A257" s="3">
        <v>37195</v>
      </c>
      <c r="B257" s="5">
        <v>1685.1566237447178</v>
      </c>
      <c r="C257" s="5"/>
      <c r="D257" s="5"/>
      <c r="E257" s="44" t="e">
        <f ca="1">IF(ISNUMBER(F_Udlaan_Bred_Smal[[#This Row],[BNP]]),F_Udlaan_Bred_Smal[[#This Row],[Udlån, smal definition]]/F_Udlaan_Bred_Smal[[#This Row],[BNP]]*100,NA())</f>
        <v>#N/A</v>
      </c>
      <c r="F257" s="44" t="e">
        <f ca="1">IF(ISNUMBER(F_Udlaan_Bred_Smal[[#This Row],[Udlån, bred definition]]),F_Udlaan_Bred_Smal[[#This Row],[Udlån, bred definition]]/F_Udlaan_Bred_Smal[[#This Row],[BNP]]*100,NA())</f>
        <v>#N/A</v>
      </c>
    </row>
    <row r="258" spans="1:6" hidden="1" x14ac:dyDescent="0.3">
      <c r="A258" s="3">
        <v>37225</v>
      </c>
      <c r="B258" s="5">
        <v>1702.7165466736624</v>
      </c>
      <c r="C258" s="5"/>
      <c r="D258" s="5"/>
      <c r="E258" s="44" t="e">
        <f ca="1">IF(ISNUMBER(F_Udlaan_Bred_Smal[[#This Row],[BNP]]),F_Udlaan_Bred_Smal[[#This Row],[Udlån, smal definition]]/F_Udlaan_Bred_Smal[[#This Row],[BNP]]*100,NA())</f>
        <v>#N/A</v>
      </c>
      <c r="F258" s="44" t="e">
        <f ca="1">IF(ISNUMBER(F_Udlaan_Bred_Smal[[#This Row],[Udlån, bred definition]]),F_Udlaan_Bred_Smal[[#This Row],[Udlån, bred definition]]/F_Udlaan_Bred_Smal[[#This Row],[BNP]]*100,NA())</f>
        <v>#N/A</v>
      </c>
    </row>
    <row r="259" spans="1:6" x14ac:dyDescent="0.3">
      <c r="A259" s="3">
        <v>37256</v>
      </c>
      <c r="B259" s="5">
        <v>1715.1809607704074</v>
      </c>
      <c r="C259" s="5">
        <v>2245.3531808265493</v>
      </c>
      <c r="D259" s="5">
        <v>1371.6</v>
      </c>
      <c r="E259" s="44">
        <f ca="1">IF(ISNUMBER(F_Udlaan_Bred_Smal[[#This Row],[BNP]]),F_Udlaan_Bred_Smal[[#This Row],[Udlån, smal definition]]/F_Udlaan_Bred_Smal[[#This Row],[BNP]]*100,NA())</f>
        <v>125.04964718361093</v>
      </c>
      <c r="F259" s="44">
        <f ca="1">IF(ISNUMBER(F_Udlaan_Bred_Smal[[#This Row],[Udlån, bred definition]]),F_Udlaan_Bred_Smal[[#This Row],[Udlån, bred definition]]/F_Udlaan_Bred_Smal[[#This Row],[BNP]]*100,NA())</f>
        <v>163.70320653445242</v>
      </c>
    </row>
    <row r="260" spans="1:6" hidden="1" x14ac:dyDescent="0.3">
      <c r="A260" s="3">
        <v>37287</v>
      </c>
      <c r="B260" s="5">
        <v>1710.9479264383995</v>
      </c>
      <c r="C260" s="5"/>
      <c r="D260" s="5"/>
      <c r="E260" s="44" t="e">
        <f ca="1">IF(ISNUMBER(F_Udlaan_Bred_Smal[[#This Row],[BNP]]),F_Udlaan_Bred_Smal[[#This Row],[Udlån, smal definition]]/F_Udlaan_Bred_Smal[[#This Row],[BNP]]*100,NA())</f>
        <v>#N/A</v>
      </c>
      <c r="F260" s="44" t="e">
        <f ca="1">IF(ISNUMBER(F_Udlaan_Bred_Smal[[#This Row],[Udlån, bred definition]]),F_Udlaan_Bred_Smal[[#This Row],[Udlån, bred definition]]/F_Udlaan_Bred_Smal[[#This Row],[BNP]]*100,NA())</f>
        <v>#N/A</v>
      </c>
    </row>
    <row r="261" spans="1:6" hidden="1" x14ac:dyDescent="0.3">
      <c r="A261" s="3">
        <v>37315</v>
      </c>
      <c r="B261" s="5">
        <v>1719.1278034558277</v>
      </c>
      <c r="C261" s="5"/>
      <c r="D261" s="5"/>
      <c r="E261" s="44" t="e">
        <f ca="1">IF(ISNUMBER(F_Udlaan_Bred_Smal[[#This Row],[BNP]]),F_Udlaan_Bred_Smal[[#This Row],[Udlån, smal definition]]/F_Udlaan_Bred_Smal[[#This Row],[BNP]]*100,NA())</f>
        <v>#N/A</v>
      </c>
      <c r="F261" s="44" t="e">
        <f ca="1">IF(ISNUMBER(F_Udlaan_Bred_Smal[[#This Row],[Udlån, bred definition]]),F_Udlaan_Bred_Smal[[#This Row],[Udlån, bred definition]]/F_Udlaan_Bred_Smal[[#This Row],[BNP]]*100,NA())</f>
        <v>#N/A</v>
      </c>
    </row>
    <row r="262" spans="1:6" x14ac:dyDescent="0.3">
      <c r="A262" s="3">
        <v>37346</v>
      </c>
      <c r="B262" s="5">
        <v>1735.0800285108514</v>
      </c>
      <c r="C262" s="5">
        <v>2251.0671011183153</v>
      </c>
      <c r="D262" s="5">
        <v>1379.8999999999999</v>
      </c>
      <c r="E262" s="44">
        <f ca="1">IF(ISNUMBER(F_Udlaan_Bred_Smal[[#This Row],[BNP]]),F_Udlaan_Bred_Smal[[#This Row],[Udlån, smal definition]]/F_Udlaan_Bred_Smal[[#This Row],[BNP]]*100,NA())</f>
        <v>125.73954841009143</v>
      </c>
      <c r="F262" s="44">
        <f ca="1">IF(ISNUMBER(F_Udlaan_Bred_Smal[[#This Row],[Udlån, bred definition]]),F_Udlaan_Bred_Smal[[#This Row],[Udlån, bred definition]]/F_Udlaan_Bred_Smal[[#This Row],[BNP]]*100,NA())</f>
        <v>163.13262563361951</v>
      </c>
    </row>
    <row r="263" spans="1:6" hidden="1" x14ac:dyDescent="0.3">
      <c r="A263" s="3">
        <v>37376</v>
      </c>
      <c r="B263" s="5">
        <v>1739.6256708261149</v>
      </c>
      <c r="C263" s="5"/>
      <c r="D263" s="5"/>
      <c r="E263" s="44" t="e">
        <f ca="1">IF(ISNUMBER(F_Udlaan_Bred_Smal[[#This Row],[BNP]]),F_Udlaan_Bred_Smal[[#This Row],[Udlån, smal definition]]/F_Udlaan_Bred_Smal[[#This Row],[BNP]]*100,NA())</f>
        <v>#N/A</v>
      </c>
      <c r="F263" s="44" t="e">
        <f ca="1">IF(ISNUMBER(F_Udlaan_Bred_Smal[[#This Row],[Udlån, bred definition]]),F_Udlaan_Bred_Smal[[#This Row],[Udlån, bred definition]]/F_Udlaan_Bred_Smal[[#This Row],[BNP]]*100,NA())</f>
        <v>#N/A</v>
      </c>
    </row>
    <row r="264" spans="1:6" hidden="1" x14ac:dyDescent="0.3">
      <c r="A264" s="3">
        <v>37407</v>
      </c>
      <c r="B264" s="5">
        <v>1740.8015192783582</v>
      </c>
      <c r="C264" s="5"/>
      <c r="D264" s="5"/>
      <c r="E264" s="44" t="e">
        <f ca="1">IF(ISNUMBER(F_Udlaan_Bred_Smal[[#This Row],[BNP]]),F_Udlaan_Bred_Smal[[#This Row],[Udlån, smal definition]]/F_Udlaan_Bred_Smal[[#This Row],[BNP]]*100,NA())</f>
        <v>#N/A</v>
      </c>
      <c r="F264" s="44" t="e">
        <f ca="1">IF(ISNUMBER(F_Udlaan_Bred_Smal[[#This Row],[Udlån, bred definition]]),F_Udlaan_Bred_Smal[[#This Row],[Udlån, bred definition]]/F_Udlaan_Bred_Smal[[#This Row],[BNP]]*100,NA())</f>
        <v>#N/A</v>
      </c>
    </row>
    <row r="265" spans="1:6" x14ac:dyDescent="0.3">
      <c r="A265" s="3">
        <v>37437</v>
      </c>
      <c r="B265" s="5">
        <v>1758.5312193339093</v>
      </c>
      <c r="C265" s="5">
        <v>2262.4198758912589</v>
      </c>
      <c r="D265" s="5">
        <v>1392.8</v>
      </c>
      <c r="E265" s="44">
        <f ca="1">IF(ISNUMBER(F_Udlaan_Bred_Smal[[#This Row],[BNP]]),F_Udlaan_Bred_Smal[[#This Row],[Udlån, smal definition]]/F_Udlaan_Bred_Smal[[#This Row],[BNP]]*100,NA())</f>
        <v>126.25870328359487</v>
      </c>
      <c r="F265" s="44">
        <f ca="1">IF(ISNUMBER(F_Udlaan_Bred_Smal[[#This Row],[Udlån, bred definition]]),F_Udlaan_Bred_Smal[[#This Row],[Udlån, bred definition]]/F_Udlaan_Bred_Smal[[#This Row],[BNP]]*100,NA())</f>
        <v>162.43680900999848</v>
      </c>
    </row>
    <row r="266" spans="1:6" hidden="1" x14ac:dyDescent="0.3">
      <c r="A266" s="3">
        <v>37468</v>
      </c>
      <c r="B266" s="5">
        <v>1755.8124838021395</v>
      </c>
      <c r="C266" s="5"/>
      <c r="D266" s="5"/>
      <c r="E266" s="44" t="e">
        <f ca="1">IF(ISNUMBER(F_Udlaan_Bred_Smal[[#This Row],[BNP]]),F_Udlaan_Bred_Smal[[#This Row],[Udlån, smal definition]]/F_Udlaan_Bred_Smal[[#This Row],[BNP]]*100,NA())</f>
        <v>#N/A</v>
      </c>
      <c r="F266" s="44" t="e">
        <f ca="1">IF(ISNUMBER(F_Udlaan_Bred_Smal[[#This Row],[Udlån, bred definition]]),F_Udlaan_Bred_Smal[[#This Row],[Udlån, bred definition]]/F_Udlaan_Bred_Smal[[#This Row],[BNP]]*100,NA())</f>
        <v>#N/A</v>
      </c>
    </row>
    <row r="267" spans="1:6" hidden="1" x14ac:dyDescent="0.3">
      <c r="A267" s="3">
        <v>37499</v>
      </c>
      <c r="B267" s="5">
        <v>1779.2093598181846</v>
      </c>
      <c r="C267" s="5"/>
      <c r="D267" s="5"/>
      <c r="E267" s="44" t="e">
        <f ca="1">IF(ISNUMBER(F_Udlaan_Bred_Smal[[#This Row],[BNP]]),F_Udlaan_Bred_Smal[[#This Row],[Udlån, smal definition]]/F_Udlaan_Bred_Smal[[#This Row],[BNP]]*100,NA())</f>
        <v>#N/A</v>
      </c>
      <c r="F267" s="44" t="e">
        <f ca="1">IF(ISNUMBER(F_Udlaan_Bred_Smal[[#This Row],[Udlån, bred definition]]),F_Udlaan_Bred_Smal[[#This Row],[Udlån, bred definition]]/F_Udlaan_Bred_Smal[[#This Row],[BNP]]*100,NA())</f>
        <v>#N/A</v>
      </c>
    </row>
    <row r="268" spans="1:6" x14ac:dyDescent="0.3">
      <c r="A268" s="3">
        <v>37529</v>
      </c>
      <c r="B268" s="5">
        <v>1790.3736968142036</v>
      </c>
      <c r="C268" s="5">
        <v>2309.6984971054335</v>
      </c>
      <c r="D268" s="5">
        <v>1402.3</v>
      </c>
      <c r="E268" s="44">
        <f ca="1">IF(ISNUMBER(F_Udlaan_Bred_Smal[[#This Row],[BNP]]),F_Udlaan_Bred_Smal[[#This Row],[Udlån, smal definition]]/F_Udlaan_Bred_Smal[[#This Row],[BNP]]*100,NA())</f>
        <v>127.67408520389387</v>
      </c>
      <c r="F268" s="44">
        <f ca="1">IF(ISNUMBER(F_Udlaan_Bred_Smal[[#This Row],[Udlån, bred definition]]),F_Udlaan_Bred_Smal[[#This Row],[Udlån, bred definition]]/F_Udlaan_Bred_Smal[[#This Row],[BNP]]*100,NA())</f>
        <v>164.70787257401651</v>
      </c>
    </row>
    <row r="269" spans="1:6" hidden="1" x14ac:dyDescent="0.3">
      <c r="A269" s="3">
        <v>37560</v>
      </c>
      <c r="B269" s="5">
        <v>1785.8605469790953</v>
      </c>
      <c r="C269" s="5"/>
      <c r="D269" s="5"/>
      <c r="E269" s="44" t="e">
        <f ca="1">IF(ISNUMBER(F_Udlaan_Bred_Smal[[#This Row],[BNP]]),F_Udlaan_Bred_Smal[[#This Row],[Udlån, smal definition]]/F_Udlaan_Bred_Smal[[#This Row],[BNP]]*100,NA())</f>
        <v>#N/A</v>
      </c>
      <c r="F269" s="44" t="e">
        <f ca="1">IF(ISNUMBER(F_Udlaan_Bred_Smal[[#This Row],[Udlån, bred definition]]),F_Udlaan_Bred_Smal[[#This Row],[Udlån, bred definition]]/F_Udlaan_Bred_Smal[[#This Row],[BNP]]*100,NA())</f>
        <v>#N/A</v>
      </c>
    </row>
    <row r="270" spans="1:6" hidden="1" x14ac:dyDescent="0.3">
      <c r="A270" s="3">
        <v>37590</v>
      </c>
      <c r="B270" s="5">
        <v>1793.407936221477</v>
      </c>
      <c r="C270" s="5"/>
      <c r="D270" s="5"/>
      <c r="E270" s="44" t="e">
        <f ca="1">IF(ISNUMBER(F_Udlaan_Bred_Smal[[#This Row],[BNP]]),F_Udlaan_Bred_Smal[[#This Row],[Udlån, smal definition]]/F_Udlaan_Bred_Smal[[#This Row],[BNP]]*100,NA())</f>
        <v>#N/A</v>
      </c>
      <c r="F270" s="44" t="e">
        <f ca="1">IF(ISNUMBER(F_Udlaan_Bred_Smal[[#This Row],[Udlån, bred definition]]),F_Udlaan_Bred_Smal[[#This Row],[Udlån, bred definition]]/F_Udlaan_Bred_Smal[[#This Row],[BNP]]*100,NA())</f>
        <v>#N/A</v>
      </c>
    </row>
    <row r="271" spans="1:6" x14ac:dyDescent="0.3">
      <c r="A271" s="3">
        <v>37621</v>
      </c>
      <c r="B271" s="5">
        <v>1806.8003342722334</v>
      </c>
      <c r="C271" s="5">
        <v>2309.8138500890209</v>
      </c>
      <c r="D271" s="5">
        <v>1410.1999999999998</v>
      </c>
      <c r="E271" s="44">
        <f ca="1">IF(ISNUMBER(F_Udlaan_Bred_Smal[[#This Row],[BNP]]),F_Udlaan_Bred_Smal[[#This Row],[Udlån, smal definition]]/F_Udlaan_Bred_Smal[[#This Row],[BNP]]*100,NA())</f>
        <v>128.12369410524985</v>
      </c>
      <c r="F271" s="44">
        <f ca="1">IF(ISNUMBER(F_Udlaan_Bred_Smal[[#This Row],[Udlån, bred definition]]),F_Udlaan_Bred_Smal[[#This Row],[Udlån, bred definition]]/F_Udlaan_Bred_Smal[[#This Row],[BNP]]*100,NA())</f>
        <v>163.79335201312023</v>
      </c>
    </row>
    <row r="272" spans="1:6" hidden="1" x14ac:dyDescent="0.3">
      <c r="A272" s="3">
        <v>37652</v>
      </c>
      <c r="B272" s="5">
        <v>1813.3745329114158</v>
      </c>
      <c r="C272" s="5"/>
      <c r="D272" s="5"/>
      <c r="E272" s="44" t="e">
        <f ca="1">IF(ISNUMBER(F_Udlaan_Bred_Smal[[#This Row],[BNP]]),F_Udlaan_Bred_Smal[[#This Row],[Udlån, smal definition]]/F_Udlaan_Bred_Smal[[#This Row],[BNP]]*100,NA())</f>
        <v>#N/A</v>
      </c>
      <c r="F272" s="44" t="e">
        <f ca="1">IF(ISNUMBER(F_Udlaan_Bred_Smal[[#This Row],[Udlån, bred definition]]),F_Udlaan_Bred_Smal[[#This Row],[Udlån, bred definition]]/F_Udlaan_Bred_Smal[[#This Row],[BNP]]*100,NA())</f>
        <v>#N/A</v>
      </c>
    </row>
    <row r="273" spans="1:6" hidden="1" x14ac:dyDescent="0.3">
      <c r="A273" s="3">
        <v>37680</v>
      </c>
      <c r="B273" s="5">
        <v>1825.5341469344157</v>
      </c>
      <c r="C273" s="5"/>
      <c r="D273" s="5"/>
      <c r="E273" s="44" t="e">
        <f ca="1">IF(ISNUMBER(F_Udlaan_Bred_Smal[[#This Row],[BNP]]),F_Udlaan_Bred_Smal[[#This Row],[Udlån, smal definition]]/F_Udlaan_Bred_Smal[[#This Row],[BNP]]*100,NA())</f>
        <v>#N/A</v>
      </c>
      <c r="F273" s="44" t="e">
        <f ca="1">IF(ISNUMBER(F_Udlaan_Bred_Smal[[#This Row],[Udlån, bred definition]]),F_Udlaan_Bred_Smal[[#This Row],[Udlån, bred definition]]/F_Udlaan_Bred_Smal[[#This Row],[BNP]]*100,NA())</f>
        <v>#N/A</v>
      </c>
    </row>
    <row r="274" spans="1:6" x14ac:dyDescent="0.3">
      <c r="A274" s="3">
        <v>37711</v>
      </c>
      <c r="B274" s="5">
        <v>1851.6219760489998</v>
      </c>
      <c r="C274" s="5">
        <v>2389.0466577690777</v>
      </c>
      <c r="D274" s="5">
        <v>1419.7</v>
      </c>
      <c r="E274" s="44">
        <f ca="1">IF(ISNUMBER(F_Udlaan_Bred_Smal[[#This Row],[BNP]]),F_Udlaan_Bred_Smal[[#This Row],[Udlån, smal definition]]/F_Udlaan_Bred_Smal[[#This Row],[BNP]]*100,NA())</f>
        <v>130.42346806008308</v>
      </c>
      <c r="F274" s="44">
        <f ca="1">IF(ISNUMBER(F_Udlaan_Bred_Smal[[#This Row],[Udlån, bred definition]]),F_Udlaan_Bred_Smal[[#This Row],[Udlån, bred definition]]/F_Udlaan_Bred_Smal[[#This Row],[BNP]]*100,NA())</f>
        <v>168.27827412615889</v>
      </c>
    </row>
    <row r="275" spans="1:6" hidden="1" x14ac:dyDescent="0.3">
      <c r="A275" s="3">
        <v>37741</v>
      </c>
      <c r="B275" s="5">
        <v>1855.4813884020002</v>
      </c>
      <c r="C275" s="5"/>
      <c r="D275" s="5"/>
      <c r="E275" s="44" t="e">
        <f ca="1">IF(ISNUMBER(F_Udlaan_Bred_Smal[[#This Row],[BNP]]),F_Udlaan_Bred_Smal[[#This Row],[Udlån, smal definition]]/F_Udlaan_Bred_Smal[[#This Row],[BNP]]*100,NA())</f>
        <v>#N/A</v>
      </c>
      <c r="F275" s="44" t="e">
        <f ca="1">IF(ISNUMBER(F_Udlaan_Bred_Smal[[#This Row],[Udlån, bred definition]]),F_Udlaan_Bred_Smal[[#This Row],[Udlån, bred definition]]/F_Udlaan_Bred_Smal[[#This Row],[BNP]]*100,NA())</f>
        <v>#N/A</v>
      </c>
    </row>
    <row r="276" spans="1:6" hidden="1" x14ac:dyDescent="0.3">
      <c r="A276" s="3">
        <v>37772</v>
      </c>
      <c r="B276" s="5">
        <v>1857.7359768619999</v>
      </c>
      <c r="C276" s="5"/>
      <c r="D276" s="5"/>
      <c r="E276" s="44" t="e">
        <f ca="1">IF(ISNUMBER(F_Udlaan_Bred_Smal[[#This Row],[BNP]]),F_Udlaan_Bred_Smal[[#This Row],[Udlån, smal definition]]/F_Udlaan_Bred_Smal[[#This Row],[BNP]]*100,NA())</f>
        <v>#N/A</v>
      </c>
      <c r="F276" s="44" t="e">
        <f ca="1">IF(ISNUMBER(F_Udlaan_Bred_Smal[[#This Row],[Udlån, bred definition]]),F_Udlaan_Bred_Smal[[#This Row],[Udlån, bred definition]]/F_Udlaan_Bred_Smal[[#This Row],[BNP]]*100,NA())</f>
        <v>#N/A</v>
      </c>
    </row>
    <row r="277" spans="1:6" x14ac:dyDescent="0.3">
      <c r="A277" s="3">
        <v>37802</v>
      </c>
      <c r="B277" s="5">
        <v>1882.960258759</v>
      </c>
      <c r="C277" s="5">
        <v>2426.8115692949232</v>
      </c>
      <c r="D277" s="5">
        <v>1421.5</v>
      </c>
      <c r="E277" s="44">
        <f ca="1">IF(ISNUMBER(F_Udlaan_Bred_Smal[[#This Row],[BNP]]),F_Udlaan_Bred_Smal[[#This Row],[Udlån, smal definition]]/F_Udlaan_Bred_Smal[[#This Row],[BNP]]*100,NA())</f>
        <v>132.46290951523039</v>
      </c>
      <c r="F277" s="44">
        <f ca="1">IF(ISNUMBER(F_Udlaan_Bred_Smal[[#This Row],[Udlån, bred definition]]),F_Udlaan_Bred_Smal[[#This Row],[Udlån, bred definition]]/F_Udlaan_Bred_Smal[[#This Row],[BNP]]*100,NA())</f>
        <v>170.72188317234773</v>
      </c>
    </row>
    <row r="278" spans="1:6" hidden="1" x14ac:dyDescent="0.3">
      <c r="A278" s="3">
        <v>37833</v>
      </c>
      <c r="B278" s="5">
        <v>1875.4370579490001</v>
      </c>
      <c r="C278" s="5"/>
      <c r="D278" s="5"/>
      <c r="E278" s="44" t="e">
        <f ca="1">IF(ISNUMBER(F_Udlaan_Bred_Smal[[#This Row],[BNP]]),F_Udlaan_Bred_Smal[[#This Row],[Udlån, smal definition]]/F_Udlaan_Bred_Smal[[#This Row],[BNP]]*100,NA())</f>
        <v>#N/A</v>
      </c>
      <c r="F278" s="44" t="e">
        <f ca="1">IF(ISNUMBER(F_Udlaan_Bred_Smal[[#This Row],[Udlån, bred definition]]),F_Udlaan_Bred_Smal[[#This Row],[Udlån, bred definition]]/F_Udlaan_Bred_Smal[[#This Row],[BNP]]*100,NA())</f>
        <v>#N/A</v>
      </c>
    </row>
    <row r="279" spans="1:6" hidden="1" x14ac:dyDescent="0.3">
      <c r="A279" s="3">
        <v>37864</v>
      </c>
      <c r="B279" s="5">
        <v>1885.3166725209999</v>
      </c>
      <c r="C279" s="5"/>
      <c r="D279" s="5"/>
      <c r="E279" s="44" t="e">
        <f ca="1">IF(ISNUMBER(F_Udlaan_Bred_Smal[[#This Row],[BNP]]),F_Udlaan_Bred_Smal[[#This Row],[Udlån, smal definition]]/F_Udlaan_Bred_Smal[[#This Row],[BNP]]*100,NA())</f>
        <v>#N/A</v>
      </c>
      <c r="F279" s="44" t="e">
        <f ca="1">IF(ISNUMBER(F_Udlaan_Bred_Smal[[#This Row],[Udlån, bred definition]]),F_Udlaan_Bred_Smal[[#This Row],[Udlån, bred definition]]/F_Udlaan_Bred_Smal[[#This Row],[BNP]]*100,NA())</f>
        <v>#N/A</v>
      </c>
    </row>
    <row r="280" spans="1:6" x14ac:dyDescent="0.3">
      <c r="A280" s="3">
        <v>37894</v>
      </c>
      <c r="B280" s="5">
        <v>1905.8582560699999</v>
      </c>
      <c r="C280" s="5">
        <v>2463.4045409740243</v>
      </c>
      <c r="D280" s="5">
        <v>1426.1</v>
      </c>
      <c r="E280" s="44">
        <f ca="1">IF(ISNUMBER(F_Udlaan_Bred_Smal[[#This Row],[BNP]]),F_Udlaan_Bred_Smal[[#This Row],[Udlån, smal definition]]/F_Udlaan_Bred_Smal[[#This Row],[BNP]]*100,NA())</f>
        <v>133.64127733468902</v>
      </c>
      <c r="F280" s="44">
        <f ca="1">IF(ISNUMBER(F_Udlaan_Bred_Smal[[#This Row],[Udlån, bred definition]]),F_Udlaan_Bred_Smal[[#This Row],[Udlån, bred definition]]/F_Udlaan_Bred_Smal[[#This Row],[BNP]]*100,NA())</f>
        <v>172.73715314311931</v>
      </c>
    </row>
    <row r="281" spans="1:6" hidden="1" x14ac:dyDescent="0.3">
      <c r="A281" s="3">
        <v>37925</v>
      </c>
      <c r="B281" s="5">
        <v>1898.5387826260001</v>
      </c>
      <c r="C281" s="5"/>
      <c r="D281" s="5"/>
      <c r="E281" s="44" t="e">
        <f ca="1">IF(ISNUMBER(F_Udlaan_Bred_Smal[[#This Row],[BNP]]),F_Udlaan_Bred_Smal[[#This Row],[Udlån, smal definition]]/F_Udlaan_Bred_Smal[[#This Row],[BNP]]*100,NA())</f>
        <v>#N/A</v>
      </c>
      <c r="F281" s="44" t="e">
        <f ca="1">IF(ISNUMBER(F_Udlaan_Bred_Smal[[#This Row],[Udlån, bred definition]]),F_Udlaan_Bred_Smal[[#This Row],[Udlån, bred definition]]/F_Udlaan_Bred_Smal[[#This Row],[BNP]]*100,NA())</f>
        <v>#N/A</v>
      </c>
    </row>
    <row r="282" spans="1:6" hidden="1" x14ac:dyDescent="0.3">
      <c r="A282" s="3">
        <v>37955</v>
      </c>
      <c r="B282" s="5">
        <v>1910.9878223010001</v>
      </c>
      <c r="C282" s="5"/>
      <c r="D282" s="5"/>
      <c r="E282" s="44" t="e">
        <f ca="1">IF(ISNUMBER(F_Udlaan_Bred_Smal[[#This Row],[BNP]]),F_Udlaan_Bred_Smal[[#This Row],[Udlån, smal definition]]/F_Udlaan_Bred_Smal[[#This Row],[BNP]]*100,NA())</f>
        <v>#N/A</v>
      </c>
      <c r="F282" s="44" t="e">
        <f ca="1">IF(ISNUMBER(F_Udlaan_Bred_Smal[[#This Row],[Udlån, bred definition]]),F_Udlaan_Bred_Smal[[#This Row],[Udlån, bred definition]]/F_Udlaan_Bred_Smal[[#This Row],[BNP]]*100,NA())</f>
        <v>#N/A</v>
      </c>
    </row>
    <row r="283" spans="1:6" x14ac:dyDescent="0.3">
      <c r="A283" s="3">
        <v>37986</v>
      </c>
      <c r="B283" s="5">
        <v>1941.101687224</v>
      </c>
      <c r="C283" s="5">
        <v>2466.6126965961994</v>
      </c>
      <c r="D283" s="5">
        <v>1436.8000000000002</v>
      </c>
      <c r="E283" s="44">
        <f ca="1">IF(ISNUMBER(F_Udlaan_Bred_Smal[[#This Row],[BNP]]),F_Udlaan_Bred_Smal[[#This Row],[Udlån, smal definition]]/F_Udlaan_Bred_Smal[[#This Row],[BNP]]*100,NA())</f>
        <v>135.09894816425387</v>
      </c>
      <c r="F283" s="44">
        <f ca="1">IF(ISNUMBER(F_Udlaan_Bred_Smal[[#This Row],[Udlån, bred definition]]),F_Udlaan_Bred_Smal[[#This Row],[Udlån, bred definition]]/F_Udlaan_Bred_Smal[[#This Row],[BNP]]*100,NA())</f>
        <v>171.67404625530338</v>
      </c>
    </row>
    <row r="284" spans="1:6" hidden="1" x14ac:dyDescent="0.3">
      <c r="A284" s="3">
        <v>38017</v>
      </c>
      <c r="B284" s="5">
        <v>1938.7997811969999</v>
      </c>
      <c r="C284" s="5"/>
      <c r="D284" s="5"/>
      <c r="E284" s="44" t="e">
        <f ca="1">IF(ISNUMBER(F_Udlaan_Bred_Smal[[#This Row],[BNP]]),F_Udlaan_Bred_Smal[[#This Row],[Udlån, smal definition]]/F_Udlaan_Bred_Smal[[#This Row],[BNP]]*100,NA())</f>
        <v>#N/A</v>
      </c>
      <c r="F284" s="44" t="e">
        <f ca="1">IF(ISNUMBER(F_Udlaan_Bred_Smal[[#This Row],[Udlån, bred definition]]),F_Udlaan_Bred_Smal[[#This Row],[Udlån, bred definition]]/F_Udlaan_Bred_Smal[[#This Row],[BNP]]*100,NA())</f>
        <v>#N/A</v>
      </c>
    </row>
    <row r="285" spans="1:6" hidden="1" x14ac:dyDescent="0.3">
      <c r="A285" s="3">
        <v>38046</v>
      </c>
      <c r="B285" s="5">
        <v>1948.6902613069999</v>
      </c>
      <c r="C285" s="5"/>
      <c r="D285" s="5"/>
      <c r="E285" s="44" t="e">
        <f ca="1">IF(ISNUMBER(F_Udlaan_Bred_Smal[[#This Row],[BNP]]),F_Udlaan_Bred_Smal[[#This Row],[Udlån, smal definition]]/F_Udlaan_Bred_Smal[[#This Row],[BNP]]*100,NA())</f>
        <v>#N/A</v>
      </c>
      <c r="F285" s="44" t="e">
        <f ca="1">IF(ISNUMBER(F_Udlaan_Bred_Smal[[#This Row],[Udlån, bred definition]]),F_Udlaan_Bred_Smal[[#This Row],[Udlån, bred definition]]/F_Udlaan_Bred_Smal[[#This Row],[BNP]]*100,NA())</f>
        <v>#N/A</v>
      </c>
    </row>
    <row r="286" spans="1:6" x14ac:dyDescent="0.3">
      <c r="A286" s="3">
        <v>38077</v>
      </c>
      <c r="B286" s="5">
        <v>1989.18212851</v>
      </c>
      <c r="C286" s="5">
        <v>2569.8796285918097</v>
      </c>
      <c r="D286" s="5">
        <v>1450.1</v>
      </c>
      <c r="E286" s="44">
        <f ca="1">IF(ISNUMBER(F_Udlaan_Bred_Smal[[#This Row],[BNP]]),F_Udlaan_Bred_Smal[[#This Row],[Udlån, smal definition]]/F_Udlaan_Bred_Smal[[#This Row],[BNP]]*100,NA())</f>
        <v>137.17551399972416</v>
      </c>
      <c r="F286" s="44">
        <f ca="1">IF(ISNUMBER(F_Udlaan_Bred_Smal[[#This Row],[Udlån, bred definition]]),F_Udlaan_Bred_Smal[[#This Row],[Udlån, bred definition]]/F_Udlaan_Bred_Smal[[#This Row],[BNP]]*100,NA())</f>
        <v>177.22085570593819</v>
      </c>
    </row>
    <row r="287" spans="1:6" hidden="1" x14ac:dyDescent="0.3">
      <c r="A287" s="3">
        <v>38107</v>
      </c>
      <c r="B287" s="5">
        <v>2007.5734352099998</v>
      </c>
      <c r="C287" s="5"/>
      <c r="D287" s="5"/>
      <c r="E287" s="44" t="e">
        <f ca="1">IF(ISNUMBER(F_Udlaan_Bred_Smal[[#This Row],[BNP]]),F_Udlaan_Bred_Smal[[#This Row],[Udlån, smal definition]]/F_Udlaan_Bred_Smal[[#This Row],[BNP]]*100,NA())</f>
        <v>#N/A</v>
      </c>
      <c r="F287" s="44" t="e">
        <f ca="1">IF(ISNUMBER(F_Udlaan_Bred_Smal[[#This Row],[Udlån, bred definition]]),F_Udlaan_Bred_Smal[[#This Row],[Udlån, bred definition]]/F_Udlaan_Bred_Smal[[#This Row],[BNP]]*100,NA())</f>
        <v>#N/A</v>
      </c>
    </row>
    <row r="288" spans="1:6" hidden="1" x14ac:dyDescent="0.3">
      <c r="A288" s="3">
        <v>38138</v>
      </c>
      <c r="B288" s="5">
        <v>2015.3255822859999</v>
      </c>
      <c r="C288" s="5"/>
      <c r="D288" s="5"/>
      <c r="E288" s="44" t="e">
        <f ca="1">IF(ISNUMBER(F_Udlaan_Bred_Smal[[#This Row],[BNP]]),F_Udlaan_Bred_Smal[[#This Row],[Udlån, smal definition]]/F_Udlaan_Bred_Smal[[#This Row],[BNP]]*100,NA())</f>
        <v>#N/A</v>
      </c>
      <c r="F288" s="44" t="e">
        <f ca="1">IF(ISNUMBER(F_Udlaan_Bred_Smal[[#This Row],[Udlån, bred definition]]),F_Udlaan_Bred_Smal[[#This Row],[Udlån, bred definition]]/F_Udlaan_Bred_Smal[[#This Row],[BNP]]*100,NA())</f>
        <v>#N/A</v>
      </c>
    </row>
    <row r="289" spans="1:6" x14ac:dyDescent="0.3">
      <c r="A289" s="3">
        <v>38168</v>
      </c>
      <c r="B289" s="5">
        <v>2035.101226427</v>
      </c>
      <c r="C289" s="5">
        <v>2618.7858420987172</v>
      </c>
      <c r="D289" s="5">
        <v>1468.6000000000001</v>
      </c>
      <c r="E289" s="44">
        <f ca="1">IF(ISNUMBER(F_Udlaan_Bred_Smal[[#This Row],[BNP]]),F_Udlaan_Bred_Smal[[#This Row],[Udlån, smal definition]]/F_Udlaan_Bred_Smal[[#This Row],[BNP]]*100,NA())</f>
        <v>138.57423576378864</v>
      </c>
      <c r="F289" s="44">
        <f ca="1">IF(ISNUMBER(F_Udlaan_Bred_Smal[[#This Row],[Udlån, bred definition]]),F_Udlaan_Bred_Smal[[#This Row],[Udlån, bred definition]]/F_Udlaan_Bred_Smal[[#This Row],[BNP]]*100,NA())</f>
        <v>178.31852390703506</v>
      </c>
    </row>
    <row r="290" spans="1:6" hidden="1" x14ac:dyDescent="0.3">
      <c r="A290" s="3">
        <v>38199</v>
      </c>
      <c r="B290" s="5">
        <v>2027.229712927</v>
      </c>
      <c r="C290" s="5"/>
      <c r="D290" s="5"/>
      <c r="E290" s="44" t="e">
        <f ca="1">IF(ISNUMBER(F_Udlaan_Bred_Smal[[#This Row],[BNP]]),F_Udlaan_Bred_Smal[[#This Row],[Udlån, smal definition]]/F_Udlaan_Bred_Smal[[#This Row],[BNP]]*100,NA())</f>
        <v>#N/A</v>
      </c>
      <c r="F290" s="44" t="e">
        <f ca="1">IF(ISNUMBER(F_Udlaan_Bred_Smal[[#This Row],[Udlån, bred definition]]),F_Udlaan_Bred_Smal[[#This Row],[Udlån, bred definition]]/F_Udlaan_Bred_Smal[[#This Row],[BNP]]*100,NA())</f>
        <v>#N/A</v>
      </c>
    </row>
    <row r="291" spans="1:6" hidden="1" x14ac:dyDescent="0.3">
      <c r="A291" s="3">
        <v>38230</v>
      </c>
      <c r="B291" s="5">
        <v>2039.2446433540001</v>
      </c>
      <c r="C291" s="5"/>
      <c r="D291" s="5"/>
      <c r="E291" s="44" t="e">
        <f ca="1">IF(ISNUMBER(F_Udlaan_Bred_Smal[[#This Row],[BNP]]),F_Udlaan_Bred_Smal[[#This Row],[Udlån, smal definition]]/F_Udlaan_Bred_Smal[[#This Row],[BNP]]*100,NA())</f>
        <v>#N/A</v>
      </c>
      <c r="F291" s="44" t="e">
        <f ca="1">IF(ISNUMBER(F_Udlaan_Bred_Smal[[#This Row],[Udlån, bred definition]]),F_Udlaan_Bred_Smal[[#This Row],[Udlån, bred definition]]/F_Udlaan_Bred_Smal[[#This Row],[BNP]]*100,NA())</f>
        <v>#N/A</v>
      </c>
    </row>
    <row r="292" spans="1:6" x14ac:dyDescent="0.3">
      <c r="A292" s="3">
        <v>38260</v>
      </c>
      <c r="B292" s="5">
        <v>2061.185309384</v>
      </c>
      <c r="C292" s="5">
        <v>2683.2950221679403</v>
      </c>
      <c r="D292" s="5">
        <v>1487.2</v>
      </c>
      <c r="E292" s="44">
        <f ca="1">IF(ISNUMBER(F_Udlaan_Bred_Smal[[#This Row],[BNP]]),F_Udlaan_Bred_Smal[[#This Row],[Udlån, smal definition]]/F_Udlaan_Bred_Smal[[#This Row],[BNP]]*100,NA())</f>
        <v>138.59503156159226</v>
      </c>
      <c r="F292" s="44">
        <f ca="1">IF(ISNUMBER(F_Udlaan_Bred_Smal[[#This Row],[Udlån, bred definition]]),F_Udlaan_Bred_Smal[[#This Row],[Udlån, bred definition]]/F_Udlaan_Bred_Smal[[#This Row],[BNP]]*100,NA())</f>
        <v>180.42596975308905</v>
      </c>
    </row>
    <row r="293" spans="1:6" hidden="1" x14ac:dyDescent="0.3">
      <c r="A293" s="3">
        <v>38291</v>
      </c>
      <c r="B293" s="5">
        <v>2069.973809434</v>
      </c>
      <c r="C293" s="5"/>
      <c r="D293" s="5"/>
      <c r="E293" s="44" t="e">
        <f ca="1">IF(ISNUMBER(F_Udlaan_Bred_Smal[[#This Row],[BNP]]),F_Udlaan_Bred_Smal[[#This Row],[Udlån, smal definition]]/F_Udlaan_Bred_Smal[[#This Row],[BNP]]*100,NA())</f>
        <v>#N/A</v>
      </c>
      <c r="F293" s="44" t="e">
        <f ca="1">IF(ISNUMBER(F_Udlaan_Bred_Smal[[#This Row],[Udlån, bred definition]]),F_Udlaan_Bred_Smal[[#This Row],[Udlån, bred definition]]/F_Udlaan_Bred_Smal[[#This Row],[BNP]]*100,NA())</f>
        <v>#N/A</v>
      </c>
    </row>
    <row r="294" spans="1:6" hidden="1" x14ac:dyDescent="0.3">
      <c r="A294" s="3">
        <v>38321</v>
      </c>
      <c r="B294" s="5">
        <v>2088.6304059619997</v>
      </c>
      <c r="C294" s="5"/>
      <c r="D294" s="5"/>
      <c r="E294" s="44" t="e">
        <f ca="1">IF(ISNUMBER(F_Udlaan_Bred_Smal[[#This Row],[BNP]]),F_Udlaan_Bred_Smal[[#This Row],[Udlån, smal definition]]/F_Udlaan_Bred_Smal[[#This Row],[BNP]]*100,NA())</f>
        <v>#N/A</v>
      </c>
      <c r="F294" s="44" t="e">
        <f ca="1">IF(ISNUMBER(F_Udlaan_Bred_Smal[[#This Row],[Udlån, bred definition]]),F_Udlaan_Bred_Smal[[#This Row],[Udlån, bred definition]]/F_Udlaan_Bred_Smal[[#This Row],[BNP]]*100,NA())</f>
        <v>#N/A</v>
      </c>
    </row>
    <row r="295" spans="1:6" x14ac:dyDescent="0.3">
      <c r="A295" s="3">
        <v>38352</v>
      </c>
      <c r="B295" s="5">
        <v>2109.8836589110001</v>
      </c>
      <c r="C295" s="5">
        <v>2756.7137768724497</v>
      </c>
      <c r="D295" s="5">
        <v>1506.1000000000001</v>
      </c>
      <c r="E295" s="44">
        <f ca="1">IF(ISNUMBER(F_Udlaan_Bred_Smal[[#This Row],[BNP]]),F_Udlaan_Bred_Smal[[#This Row],[Udlån, smal definition]]/F_Udlaan_Bred_Smal[[#This Row],[BNP]]*100,NA())</f>
        <v>140.08921445528185</v>
      </c>
      <c r="F295" s="44">
        <f ca="1">IF(ISNUMBER(F_Udlaan_Bred_Smal[[#This Row],[Udlån, bred definition]]),F_Udlaan_Bred_Smal[[#This Row],[Udlån, bred definition]]/F_Udlaan_Bred_Smal[[#This Row],[BNP]]*100,NA())</f>
        <v>183.03656974121569</v>
      </c>
    </row>
    <row r="296" spans="1:6" hidden="1" x14ac:dyDescent="0.3">
      <c r="A296" s="3">
        <v>38383</v>
      </c>
      <c r="B296" s="5">
        <v>2121.8329064159998</v>
      </c>
      <c r="C296" s="5"/>
      <c r="D296" s="5"/>
      <c r="E296" s="44" t="e">
        <f ca="1">IF(ISNUMBER(F_Udlaan_Bred_Smal[[#This Row],[BNP]]),F_Udlaan_Bred_Smal[[#This Row],[Udlån, smal definition]]/F_Udlaan_Bred_Smal[[#This Row],[BNP]]*100,NA())</f>
        <v>#N/A</v>
      </c>
      <c r="F296" s="44" t="e">
        <f ca="1">IF(ISNUMBER(F_Udlaan_Bred_Smal[[#This Row],[Udlån, bred definition]]),F_Udlaan_Bred_Smal[[#This Row],[Udlån, bred definition]]/F_Udlaan_Bred_Smal[[#This Row],[BNP]]*100,NA())</f>
        <v>#N/A</v>
      </c>
    </row>
    <row r="297" spans="1:6" hidden="1" x14ac:dyDescent="0.3">
      <c r="A297" s="3">
        <v>38411</v>
      </c>
      <c r="B297" s="5">
        <v>2147.1025809549997</v>
      </c>
      <c r="C297" s="5"/>
      <c r="D297" s="5"/>
      <c r="E297" s="44" t="e">
        <f ca="1">IF(ISNUMBER(F_Udlaan_Bred_Smal[[#This Row],[BNP]]),F_Udlaan_Bred_Smal[[#This Row],[Udlån, smal definition]]/F_Udlaan_Bred_Smal[[#This Row],[BNP]]*100,NA())</f>
        <v>#N/A</v>
      </c>
      <c r="F297" s="44" t="e">
        <f ca="1">IF(ISNUMBER(F_Udlaan_Bred_Smal[[#This Row],[Udlån, bred definition]]),F_Udlaan_Bred_Smal[[#This Row],[Udlån, bred definition]]/F_Udlaan_Bred_Smal[[#This Row],[BNP]]*100,NA())</f>
        <v>#N/A</v>
      </c>
    </row>
    <row r="298" spans="1:6" x14ac:dyDescent="0.3">
      <c r="A298" s="3">
        <v>38442</v>
      </c>
      <c r="B298" s="5">
        <v>2179.8534826360001</v>
      </c>
      <c r="C298" s="5">
        <v>2875.9767633444299</v>
      </c>
      <c r="D298" s="5">
        <v>1518.2</v>
      </c>
      <c r="E298" s="44">
        <f ca="1">IF(ISNUMBER(F_Udlaan_Bred_Smal[[#This Row],[BNP]]),F_Udlaan_Bred_Smal[[#This Row],[Udlån, smal definition]]/F_Udlaan_Bred_Smal[[#This Row],[BNP]]*100,NA())</f>
        <v>143.5814439886708</v>
      </c>
      <c r="F298" s="44">
        <f ca="1">IF(ISNUMBER(F_Udlaan_Bred_Smal[[#This Row],[Udlån, bred definition]]),F_Udlaan_Bred_Smal[[#This Row],[Udlån, bred definition]]/F_Udlaan_Bred_Smal[[#This Row],[BNP]]*100,NA())</f>
        <v>189.43332652775851</v>
      </c>
    </row>
    <row r="299" spans="1:6" hidden="1" x14ac:dyDescent="0.3">
      <c r="A299" s="3">
        <v>38472</v>
      </c>
      <c r="B299" s="5">
        <v>2189.182668937</v>
      </c>
      <c r="C299" s="5"/>
      <c r="D299" s="5"/>
      <c r="E299" s="44" t="e">
        <f ca="1">IF(ISNUMBER(F_Udlaan_Bred_Smal[[#This Row],[BNP]]),F_Udlaan_Bred_Smal[[#This Row],[Udlån, smal definition]]/F_Udlaan_Bred_Smal[[#This Row],[BNP]]*100,NA())</f>
        <v>#N/A</v>
      </c>
      <c r="F299" s="44" t="e">
        <f ca="1">IF(ISNUMBER(F_Udlaan_Bred_Smal[[#This Row],[Udlån, bred definition]]),F_Udlaan_Bred_Smal[[#This Row],[Udlån, bred definition]]/F_Udlaan_Bred_Smal[[#This Row],[BNP]]*100,NA())</f>
        <v>#N/A</v>
      </c>
    </row>
    <row r="300" spans="1:6" hidden="1" x14ac:dyDescent="0.3">
      <c r="A300" s="3">
        <v>38503</v>
      </c>
      <c r="B300" s="5">
        <v>2206.298643655</v>
      </c>
      <c r="C300" s="5"/>
      <c r="D300" s="5"/>
      <c r="E300" s="44" t="e">
        <f ca="1">IF(ISNUMBER(F_Udlaan_Bred_Smal[[#This Row],[BNP]]),F_Udlaan_Bred_Smal[[#This Row],[Udlån, smal definition]]/F_Udlaan_Bred_Smal[[#This Row],[BNP]]*100,NA())</f>
        <v>#N/A</v>
      </c>
      <c r="F300" s="44" t="e">
        <f ca="1">IF(ISNUMBER(F_Udlaan_Bred_Smal[[#This Row],[Udlån, bred definition]]),F_Udlaan_Bred_Smal[[#This Row],[Udlån, bred definition]]/F_Udlaan_Bred_Smal[[#This Row],[BNP]]*100,NA())</f>
        <v>#N/A</v>
      </c>
    </row>
    <row r="301" spans="1:6" x14ac:dyDescent="0.3">
      <c r="A301" s="3">
        <v>38533</v>
      </c>
      <c r="B301" s="5">
        <v>2254.4440953599997</v>
      </c>
      <c r="C301" s="5">
        <v>2984.4606198222518</v>
      </c>
      <c r="D301" s="5">
        <v>1544</v>
      </c>
      <c r="E301" s="44">
        <f ca="1">IF(ISNUMBER(F_Udlaan_Bred_Smal[[#This Row],[BNP]]),F_Udlaan_Bred_Smal[[#This Row],[Udlån, smal definition]]/F_Udlaan_Bred_Smal[[#This Row],[BNP]]*100,NA())</f>
        <v>146.01321861139894</v>
      </c>
      <c r="F301" s="44">
        <f ca="1">IF(ISNUMBER(F_Udlaan_Bred_Smal[[#This Row],[Udlån, bred definition]]),F_Udlaan_Bred_Smal[[#This Row],[Udlån, bred definition]]/F_Udlaan_Bred_Smal[[#This Row],[BNP]]*100,NA())</f>
        <v>193.29408159470543</v>
      </c>
    </row>
    <row r="302" spans="1:6" hidden="1" x14ac:dyDescent="0.3">
      <c r="A302" s="3">
        <v>38564</v>
      </c>
      <c r="B302" s="5">
        <v>2251.5986315290002</v>
      </c>
      <c r="C302" s="5"/>
      <c r="D302" s="5"/>
      <c r="E302" s="44" t="e">
        <f ca="1">IF(ISNUMBER(F_Udlaan_Bred_Smal[[#This Row],[BNP]]),F_Udlaan_Bred_Smal[[#This Row],[Udlån, smal definition]]/F_Udlaan_Bred_Smal[[#This Row],[BNP]]*100,NA())</f>
        <v>#N/A</v>
      </c>
      <c r="F302" s="44" t="e">
        <f ca="1">IF(ISNUMBER(F_Udlaan_Bred_Smal[[#This Row],[Udlån, bred definition]]),F_Udlaan_Bred_Smal[[#This Row],[Udlån, bred definition]]/F_Udlaan_Bred_Smal[[#This Row],[BNP]]*100,NA())</f>
        <v>#N/A</v>
      </c>
    </row>
    <row r="303" spans="1:6" hidden="1" x14ac:dyDescent="0.3">
      <c r="A303" s="3">
        <v>38595</v>
      </c>
      <c r="B303" s="5">
        <v>2295.9401022030002</v>
      </c>
      <c r="C303" s="5"/>
      <c r="D303" s="5"/>
      <c r="E303" s="44" t="e">
        <f ca="1">IF(ISNUMBER(F_Udlaan_Bred_Smal[[#This Row],[BNP]]),F_Udlaan_Bred_Smal[[#This Row],[Udlån, smal definition]]/F_Udlaan_Bred_Smal[[#This Row],[BNP]]*100,NA())</f>
        <v>#N/A</v>
      </c>
      <c r="F303" s="44" t="e">
        <f ca="1">IF(ISNUMBER(F_Udlaan_Bred_Smal[[#This Row],[Udlån, bred definition]]),F_Udlaan_Bred_Smal[[#This Row],[Udlån, bred definition]]/F_Udlaan_Bred_Smal[[#This Row],[BNP]]*100,NA())</f>
        <v>#N/A</v>
      </c>
    </row>
    <row r="304" spans="1:6" x14ac:dyDescent="0.3">
      <c r="A304" s="3">
        <v>38625</v>
      </c>
      <c r="B304" s="5">
        <v>2315.2186770580001</v>
      </c>
      <c r="C304" s="5">
        <v>3076.1938053530776</v>
      </c>
      <c r="D304" s="5">
        <v>1566.6000000000001</v>
      </c>
      <c r="E304" s="44">
        <f ca="1">IF(ISNUMBER(F_Udlaan_Bred_Smal[[#This Row],[BNP]]),F_Udlaan_Bred_Smal[[#This Row],[Udlån, smal definition]]/F_Udlaan_Bred_Smal[[#This Row],[BNP]]*100,NA())</f>
        <v>147.786204331546</v>
      </c>
      <c r="F304" s="44">
        <f ca="1">IF(ISNUMBER(F_Udlaan_Bred_Smal[[#This Row],[Udlån, bred definition]]),F_Udlaan_Bred_Smal[[#This Row],[Udlån, bred definition]]/F_Udlaan_Bred_Smal[[#This Row],[BNP]]*100,NA())</f>
        <v>196.36115188006366</v>
      </c>
    </row>
    <row r="305" spans="1:6" hidden="1" x14ac:dyDescent="0.3">
      <c r="A305" s="3">
        <v>38656</v>
      </c>
      <c r="B305" s="5">
        <v>2326.94158324</v>
      </c>
      <c r="C305" s="5"/>
      <c r="D305" s="5"/>
      <c r="E305" s="44" t="e">
        <f ca="1">IF(ISNUMBER(F_Udlaan_Bred_Smal[[#This Row],[BNP]]),F_Udlaan_Bred_Smal[[#This Row],[Udlån, smal definition]]/F_Udlaan_Bred_Smal[[#This Row],[BNP]]*100,NA())</f>
        <v>#N/A</v>
      </c>
      <c r="F305" s="44" t="e">
        <f ca="1">IF(ISNUMBER(F_Udlaan_Bred_Smal[[#This Row],[Udlån, bred definition]]),F_Udlaan_Bred_Smal[[#This Row],[Udlån, bred definition]]/F_Udlaan_Bred_Smal[[#This Row],[BNP]]*100,NA())</f>
        <v>#N/A</v>
      </c>
    </row>
    <row r="306" spans="1:6" hidden="1" x14ac:dyDescent="0.3">
      <c r="A306" s="3">
        <v>38686</v>
      </c>
      <c r="B306" s="5">
        <v>2358.401382864</v>
      </c>
      <c r="C306" s="5"/>
      <c r="D306" s="5"/>
      <c r="E306" s="44" t="e">
        <f ca="1">IF(ISNUMBER(F_Udlaan_Bred_Smal[[#This Row],[BNP]]),F_Udlaan_Bred_Smal[[#This Row],[Udlån, smal definition]]/F_Udlaan_Bred_Smal[[#This Row],[BNP]]*100,NA())</f>
        <v>#N/A</v>
      </c>
      <c r="F306" s="44" t="e">
        <f ca="1">IF(ISNUMBER(F_Udlaan_Bred_Smal[[#This Row],[Udlån, bred definition]]),F_Udlaan_Bred_Smal[[#This Row],[Udlån, bred definition]]/F_Udlaan_Bred_Smal[[#This Row],[BNP]]*100,NA())</f>
        <v>#N/A</v>
      </c>
    </row>
    <row r="307" spans="1:6" x14ac:dyDescent="0.3">
      <c r="A307" s="3">
        <v>38717</v>
      </c>
      <c r="B307" s="5">
        <v>2406.3769024620001</v>
      </c>
      <c r="C307" s="5">
        <v>3214.4083148730106</v>
      </c>
      <c r="D307" s="5">
        <v>1586.1</v>
      </c>
      <c r="E307" s="44">
        <f ca="1">IF(ISNUMBER(F_Udlaan_Bred_Smal[[#This Row],[BNP]]),F_Udlaan_Bred_Smal[[#This Row],[Udlån, smal definition]]/F_Udlaan_Bred_Smal[[#This Row],[BNP]]*100,NA())</f>
        <v>151.716594317004</v>
      </c>
      <c r="F307" s="44">
        <f ca="1">IF(ISNUMBER(F_Udlaan_Bred_Smal[[#This Row],[Udlån, bred definition]]),F_Udlaan_Bred_Smal[[#This Row],[Udlån, bred definition]]/F_Udlaan_Bred_Smal[[#This Row],[BNP]]*100,NA())</f>
        <v>202.66113831870695</v>
      </c>
    </row>
    <row r="308" spans="1:6" hidden="1" x14ac:dyDescent="0.3">
      <c r="A308" s="3">
        <v>38748</v>
      </c>
      <c r="B308" s="5">
        <v>2412.2533163530002</v>
      </c>
      <c r="C308" s="5"/>
      <c r="D308" s="5"/>
      <c r="E308" s="44" t="e">
        <f ca="1">IF(ISNUMBER(F_Udlaan_Bred_Smal[[#This Row],[BNP]]),F_Udlaan_Bred_Smal[[#This Row],[Udlån, smal definition]]/F_Udlaan_Bred_Smal[[#This Row],[BNP]]*100,NA())</f>
        <v>#N/A</v>
      </c>
      <c r="F308" s="44" t="e">
        <f ca="1">IF(ISNUMBER(F_Udlaan_Bred_Smal[[#This Row],[Udlån, bred definition]]),F_Udlaan_Bred_Smal[[#This Row],[Udlån, bred definition]]/F_Udlaan_Bred_Smal[[#This Row],[BNP]]*100,NA())</f>
        <v>#N/A</v>
      </c>
    </row>
    <row r="309" spans="1:6" hidden="1" x14ac:dyDescent="0.3">
      <c r="A309" s="3">
        <v>38776</v>
      </c>
      <c r="B309" s="5">
        <v>2437.1870276119998</v>
      </c>
      <c r="C309" s="5"/>
      <c r="D309" s="5"/>
      <c r="E309" s="44" t="e">
        <f ca="1">IF(ISNUMBER(F_Udlaan_Bred_Smal[[#This Row],[BNP]]),F_Udlaan_Bred_Smal[[#This Row],[Udlån, smal definition]]/F_Udlaan_Bred_Smal[[#This Row],[BNP]]*100,NA())</f>
        <v>#N/A</v>
      </c>
      <c r="F309" s="44" t="e">
        <f ca="1">IF(ISNUMBER(F_Udlaan_Bred_Smal[[#This Row],[Udlån, bred definition]]),F_Udlaan_Bred_Smal[[#This Row],[Udlån, bred definition]]/F_Udlaan_Bred_Smal[[#This Row],[BNP]]*100,NA())</f>
        <v>#N/A</v>
      </c>
    </row>
    <row r="310" spans="1:6" x14ac:dyDescent="0.3">
      <c r="A310" s="3">
        <v>38807</v>
      </c>
      <c r="B310" s="5">
        <v>2484.545300149</v>
      </c>
      <c r="C310" s="5">
        <v>3366.6886631435905</v>
      </c>
      <c r="D310" s="5">
        <v>1613</v>
      </c>
      <c r="E310" s="44">
        <f ca="1">IF(ISNUMBER(F_Udlaan_Bred_Smal[[#This Row],[BNP]]),F_Udlaan_Bred_Smal[[#This Row],[Udlån, smal definition]]/F_Udlaan_Bred_Smal[[#This Row],[BNP]]*100,NA())</f>
        <v>154.03256665523867</v>
      </c>
      <c r="F310" s="44">
        <f ca="1">IF(ISNUMBER(F_Udlaan_Bred_Smal[[#This Row],[Udlån, bred definition]]),F_Udlaan_Bred_Smal[[#This Row],[Udlån, bred definition]]/F_Udlaan_Bred_Smal[[#This Row],[BNP]]*100,NA())</f>
        <v>208.72217378447556</v>
      </c>
    </row>
    <row r="311" spans="1:6" hidden="1" x14ac:dyDescent="0.3">
      <c r="A311" s="3">
        <v>38837</v>
      </c>
      <c r="B311" s="5">
        <v>2507.5873039960002</v>
      </c>
      <c r="C311" s="5"/>
      <c r="D311" s="5"/>
      <c r="E311" s="44" t="e">
        <f ca="1">IF(ISNUMBER(F_Udlaan_Bred_Smal[[#This Row],[BNP]]),F_Udlaan_Bred_Smal[[#This Row],[Udlån, smal definition]]/F_Udlaan_Bred_Smal[[#This Row],[BNP]]*100,NA())</f>
        <v>#N/A</v>
      </c>
      <c r="F311" s="44" t="e">
        <f ca="1">IF(ISNUMBER(F_Udlaan_Bred_Smal[[#This Row],[Udlån, bred definition]]),F_Udlaan_Bred_Smal[[#This Row],[Udlån, bred definition]]/F_Udlaan_Bred_Smal[[#This Row],[BNP]]*100,NA())</f>
        <v>#N/A</v>
      </c>
    </row>
    <row r="312" spans="1:6" hidden="1" x14ac:dyDescent="0.3">
      <c r="A312" s="3">
        <v>38868</v>
      </c>
      <c r="B312" s="5">
        <v>2536.052356442</v>
      </c>
      <c r="C312" s="5"/>
      <c r="D312" s="5"/>
      <c r="E312" s="44" t="e">
        <f ca="1">IF(ISNUMBER(F_Udlaan_Bred_Smal[[#This Row],[BNP]]),F_Udlaan_Bred_Smal[[#This Row],[Udlån, smal definition]]/F_Udlaan_Bred_Smal[[#This Row],[BNP]]*100,NA())</f>
        <v>#N/A</v>
      </c>
      <c r="F312" s="44" t="e">
        <f ca="1">IF(ISNUMBER(F_Udlaan_Bred_Smal[[#This Row],[Udlån, bred definition]]),F_Udlaan_Bred_Smal[[#This Row],[Udlån, bred definition]]/F_Udlaan_Bred_Smal[[#This Row],[BNP]]*100,NA())</f>
        <v>#N/A</v>
      </c>
    </row>
    <row r="313" spans="1:6" x14ac:dyDescent="0.3">
      <c r="A313" s="3">
        <v>38898</v>
      </c>
      <c r="B313" s="5">
        <v>2580.8645658720002</v>
      </c>
      <c r="C313" s="5">
        <v>3521.3860636954882</v>
      </c>
      <c r="D313" s="5">
        <v>1639.4</v>
      </c>
      <c r="E313" s="44">
        <f ca="1">IF(ISNUMBER(F_Udlaan_Bred_Smal[[#This Row],[BNP]]),F_Udlaan_Bred_Smal[[#This Row],[Udlån, smal definition]]/F_Udlaan_Bred_Smal[[#This Row],[BNP]]*100,NA())</f>
        <v>157.42738598706845</v>
      </c>
      <c r="F313" s="44">
        <f ca="1">IF(ISNUMBER(F_Udlaan_Bred_Smal[[#This Row],[Udlån, bred definition]]),F_Udlaan_Bred_Smal[[#This Row],[Udlån, bred definition]]/F_Udlaan_Bred_Smal[[#This Row],[BNP]]*100,NA())</f>
        <v>214.79724677903425</v>
      </c>
    </row>
    <row r="314" spans="1:6" hidden="1" x14ac:dyDescent="0.3">
      <c r="A314" s="3">
        <v>38929</v>
      </c>
      <c r="B314" s="5">
        <v>2594.0339059409998</v>
      </c>
      <c r="C314" s="5"/>
      <c r="D314" s="5"/>
      <c r="E314" s="44" t="e">
        <f ca="1">IF(ISNUMBER(F_Udlaan_Bred_Smal[[#This Row],[BNP]]),F_Udlaan_Bred_Smal[[#This Row],[Udlån, smal definition]]/F_Udlaan_Bred_Smal[[#This Row],[BNP]]*100,NA())</f>
        <v>#N/A</v>
      </c>
      <c r="F314" s="44" t="e">
        <f ca="1">IF(ISNUMBER(F_Udlaan_Bred_Smal[[#This Row],[Udlån, bred definition]]),F_Udlaan_Bred_Smal[[#This Row],[Udlån, bred definition]]/F_Udlaan_Bred_Smal[[#This Row],[BNP]]*100,NA())</f>
        <v>#N/A</v>
      </c>
    </row>
    <row r="315" spans="1:6" hidden="1" x14ac:dyDescent="0.3">
      <c r="A315" s="3">
        <v>38960</v>
      </c>
      <c r="B315" s="5">
        <v>2612.20084653</v>
      </c>
      <c r="C315" s="5"/>
      <c r="D315" s="5"/>
      <c r="E315" s="44" t="e">
        <f ca="1">IF(ISNUMBER(F_Udlaan_Bred_Smal[[#This Row],[BNP]]),F_Udlaan_Bred_Smal[[#This Row],[Udlån, smal definition]]/F_Udlaan_Bred_Smal[[#This Row],[BNP]]*100,NA())</f>
        <v>#N/A</v>
      </c>
      <c r="F315" s="44" t="e">
        <f ca="1">IF(ISNUMBER(F_Udlaan_Bred_Smal[[#This Row],[Udlån, bred definition]]),F_Udlaan_Bred_Smal[[#This Row],[Udlån, bred definition]]/F_Udlaan_Bred_Smal[[#This Row],[BNP]]*100,NA())</f>
        <v>#N/A</v>
      </c>
    </row>
    <row r="316" spans="1:6" x14ac:dyDescent="0.3">
      <c r="A316" s="3">
        <v>38990</v>
      </c>
      <c r="B316" s="5">
        <v>2649.8154272860002</v>
      </c>
      <c r="C316" s="5">
        <v>3658.569466246608</v>
      </c>
      <c r="D316" s="5">
        <v>1665.1</v>
      </c>
      <c r="E316" s="44">
        <f ca="1">IF(ISNUMBER(F_Udlaan_Bred_Smal[[#This Row],[BNP]]),F_Udlaan_Bred_Smal[[#This Row],[Udlån, smal definition]]/F_Udlaan_Bred_Smal[[#This Row],[BNP]]*100,NA())</f>
        <v>159.13851584205153</v>
      </c>
      <c r="F316" s="44">
        <f ca="1">IF(ISNUMBER(F_Udlaan_Bred_Smal[[#This Row],[Udlån, bred definition]]),F_Udlaan_Bred_Smal[[#This Row],[Udlån, bred definition]]/F_Udlaan_Bred_Smal[[#This Row],[BNP]]*100,NA())</f>
        <v>219.72070543790812</v>
      </c>
    </row>
    <row r="317" spans="1:6" hidden="1" x14ac:dyDescent="0.3">
      <c r="A317" s="3">
        <v>39021</v>
      </c>
      <c r="B317" s="5">
        <v>2662.411808806</v>
      </c>
      <c r="C317" s="5"/>
      <c r="D317" s="5"/>
      <c r="E317" s="44" t="e">
        <f ca="1">IF(ISNUMBER(F_Udlaan_Bred_Smal[[#This Row],[BNP]]),F_Udlaan_Bred_Smal[[#This Row],[Udlån, smal definition]]/F_Udlaan_Bred_Smal[[#This Row],[BNP]]*100,NA())</f>
        <v>#N/A</v>
      </c>
      <c r="F317" s="44" t="e">
        <f ca="1">IF(ISNUMBER(F_Udlaan_Bred_Smal[[#This Row],[Udlån, bred definition]]),F_Udlaan_Bred_Smal[[#This Row],[Udlån, bred definition]]/F_Udlaan_Bred_Smal[[#This Row],[BNP]]*100,NA())</f>
        <v>#N/A</v>
      </c>
    </row>
    <row r="318" spans="1:6" hidden="1" x14ac:dyDescent="0.3">
      <c r="A318" s="3">
        <v>39051</v>
      </c>
      <c r="B318" s="5">
        <v>2697.6991691969997</v>
      </c>
      <c r="C318" s="5"/>
      <c r="D318" s="5"/>
      <c r="E318" s="44" t="e">
        <f ca="1">IF(ISNUMBER(F_Udlaan_Bred_Smal[[#This Row],[BNP]]),F_Udlaan_Bred_Smal[[#This Row],[Udlån, smal definition]]/F_Udlaan_Bred_Smal[[#This Row],[BNP]]*100,NA())</f>
        <v>#N/A</v>
      </c>
      <c r="F318" s="44" t="e">
        <f ca="1">IF(ISNUMBER(F_Udlaan_Bred_Smal[[#This Row],[Udlån, bred definition]]),F_Udlaan_Bred_Smal[[#This Row],[Udlån, bred definition]]/F_Udlaan_Bred_Smal[[#This Row],[BNP]]*100,NA())</f>
        <v>#N/A</v>
      </c>
    </row>
    <row r="319" spans="1:6" x14ac:dyDescent="0.3">
      <c r="A319" s="3">
        <v>39082</v>
      </c>
      <c r="B319" s="5">
        <v>2742.1300854669998</v>
      </c>
      <c r="C319" s="5">
        <v>3794.6186597700002</v>
      </c>
      <c r="D319" s="5">
        <v>1682.3</v>
      </c>
      <c r="E319" s="44">
        <f ca="1">IF(ISNUMBER(F_Udlaan_Bred_Smal[[#This Row],[BNP]]),F_Udlaan_Bred_Smal[[#This Row],[Udlån, smal definition]]/F_Udlaan_Bred_Smal[[#This Row],[BNP]]*100,NA())</f>
        <v>162.99887567419603</v>
      </c>
      <c r="F319" s="44">
        <f ca="1">IF(ISNUMBER(F_Udlaan_Bred_Smal[[#This Row],[Udlån, bred definition]]),F_Udlaan_Bred_Smal[[#This Row],[Udlån, bred definition]]/F_Udlaan_Bred_Smal[[#This Row],[BNP]]*100,NA())</f>
        <v>225.56135408488382</v>
      </c>
    </row>
    <row r="320" spans="1:6" hidden="1" x14ac:dyDescent="0.3">
      <c r="A320" s="3">
        <v>39113</v>
      </c>
      <c r="B320" s="5">
        <v>2745.7707051379994</v>
      </c>
      <c r="C320" s="5"/>
      <c r="D320" s="5"/>
      <c r="E320" s="44" t="e">
        <f ca="1">IF(ISNUMBER(F_Udlaan_Bred_Smal[[#This Row],[BNP]]),F_Udlaan_Bred_Smal[[#This Row],[Udlån, smal definition]]/F_Udlaan_Bred_Smal[[#This Row],[BNP]]*100,NA())</f>
        <v>#N/A</v>
      </c>
      <c r="F320" s="44" t="e">
        <f ca="1">IF(ISNUMBER(F_Udlaan_Bred_Smal[[#This Row],[Udlån, bred definition]]),F_Udlaan_Bred_Smal[[#This Row],[Udlån, bred definition]]/F_Udlaan_Bred_Smal[[#This Row],[BNP]]*100,NA())</f>
        <v>#N/A</v>
      </c>
    </row>
    <row r="321" spans="1:6" hidden="1" x14ac:dyDescent="0.3">
      <c r="A321" s="3">
        <v>39141</v>
      </c>
      <c r="B321" s="5">
        <v>2777.194071074</v>
      </c>
      <c r="C321" s="5"/>
      <c r="D321" s="5"/>
      <c r="E321" s="44" t="e">
        <f ca="1">IF(ISNUMBER(F_Udlaan_Bred_Smal[[#This Row],[BNP]]),F_Udlaan_Bred_Smal[[#This Row],[Udlån, smal definition]]/F_Udlaan_Bred_Smal[[#This Row],[BNP]]*100,NA())</f>
        <v>#N/A</v>
      </c>
      <c r="F321" s="44" t="e">
        <f ca="1">IF(ISNUMBER(F_Udlaan_Bred_Smal[[#This Row],[Udlån, bred definition]]),F_Udlaan_Bred_Smal[[#This Row],[Udlån, bred definition]]/F_Udlaan_Bred_Smal[[#This Row],[BNP]]*100,NA())</f>
        <v>#N/A</v>
      </c>
    </row>
    <row r="322" spans="1:6" x14ac:dyDescent="0.3">
      <c r="A322" s="3">
        <v>39172</v>
      </c>
      <c r="B322" s="5">
        <v>2822.1315760550001</v>
      </c>
      <c r="C322" s="5">
        <v>3868.0216123318769</v>
      </c>
      <c r="D322" s="5">
        <v>1698.8000000000002</v>
      </c>
      <c r="E322" s="44">
        <f ca="1">IF(ISNUMBER(F_Udlaan_Bred_Smal[[#This Row],[BNP]]),F_Udlaan_Bred_Smal[[#This Row],[Udlån, smal definition]]/F_Udlaan_Bred_Smal[[#This Row],[BNP]]*100,NA())</f>
        <v>166.12500447698375</v>
      </c>
      <c r="F322" s="44">
        <f ca="1">IF(ISNUMBER(F_Udlaan_Bred_Smal[[#This Row],[Udlån, bred definition]]),F_Udlaan_Bred_Smal[[#This Row],[Udlån, bred definition]]/F_Udlaan_Bred_Smal[[#This Row],[BNP]]*100,NA())</f>
        <v>227.69140642405677</v>
      </c>
    </row>
    <row r="323" spans="1:6" hidden="1" x14ac:dyDescent="0.3">
      <c r="A323" s="3">
        <v>39202</v>
      </c>
      <c r="B323" s="5">
        <v>2837.9625115450003</v>
      </c>
      <c r="C323" s="5"/>
      <c r="D323" s="5"/>
      <c r="E323" s="44" t="e">
        <f ca="1">IF(ISNUMBER(F_Udlaan_Bred_Smal[[#This Row],[BNP]]),F_Udlaan_Bred_Smal[[#This Row],[Udlån, smal definition]]/F_Udlaan_Bred_Smal[[#This Row],[BNP]]*100,NA())</f>
        <v>#N/A</v>
      </c>
      <c r="F323" s="44" t="e">
        <f ca="1">IF(ISNUMBER(F_Udlaan_Bred_Smal[[#This Row],[Udlån, bred definition]]),F_Udlaan_Bred_Smal[[#This Row],[Udlån, bred definition]]/F_Udlaan_Bred_Smal[[#This Row],[BNP]]*100,NA())</f>
        <v>#N/A</v>
      </c>
    </row>
    <row r="324" spans="1:6" hidden="1" x14ac:dyDescent="0.3">
      <c r="A324" s="3">
        <v>39233</v>
      </c>
      <c r="B324" s="5">
        <v>2857.9949164320001</v>
      </c>
      <c r="C324" s="5"/>
      <c r="D324" s="5"/>
      <c r="E324" s="44" t="e">
        <f ca="1">IF(ISNUMBER(F_Udlaan_Bred_Smal[[#This Row],[BNP]]),F_Udlaan_Bred_Smal[[#This Row],[Udlån, smal definition]]/F_Udlaan_Bred_Smal[[#This Row],[BNP]]*100,NA())</f>
        <v>#N/A</v>
      </c>
      <c r="F324" s="44" t="e">
        <f ca="1">IF(ISNUMBER(F_Udlaan_Bred_Smal[[#This Row],[Udlån, bred definition]]),F_Udlaan_Bred_Smal[[#This Row],[Udlån, bred definition]]/F_Udlaan_Bred_Smal[[#This Row],[BNP]]*100,NA())</f>
        <v>#N/A</v>
      </c>
    </row>
    <row r="325" spans="1:6" x14ac:dyDescent="0.3">
      <c r="A325" s="3">
        <v>39263</v>
      </c>
      <c r="B325" s="5">
        <v>2909.8174138900004</v>
      </c>
      <c r="C325" s="5">
        <v>3919.2064530415564</v>
      </c>
      <c r="D325" s="5">
        <v>1703.1000000000001</v>
      </c>
      <c r="E325" s="44">
        <f ca="1">IF(ISNUMBER(F_Udlaan_Bred_Smal[[#This Row],[BNP]]),F_Udlaan_Bred_Smal[[#This Row],[Udlån, smal definition]]/F_Udlaan_Bred_Smal[[#This Row],[BNP]]*100,NA())</f>
        <v>170.85417261992836</v>
      </c>
      <c r="F325" s="44">
        <f ca="1">IF(ISNUMBER(F_Udlaan_Bred_Smal[[#This Row],[Udlån, bred definition]]),F_Udlaan_Bred_Smal[[#This Row],[Udlån, bred definition]]/F_Udlaan_Bred_Smal[[#This Row],[BNP]]*100,NA())</f>
        <v>230.12192196826703</v>
      </c>
    </row>
    <row r="326" spans="1:6" hidden="1" x14ac:dyDescent="0.3">
      <c r="A326" s="3">
        <v>39294</v>
      </c>
      <c r="B326" s="5">
        <v>2912.6190942000003</v>
      </c>
      <c r="C326" s="5"/>
      <c r="D326" s="5"/>
      <c r="E326" s="44" t="e">
        <f ca="1">IF(ISNUMBER(F_Udlaan_Bred_Smal[[#This Row],[BNP]]),F_Udlaan_Bred_Smal[[#This Row],[Udlån, smal definition]]/F_Udlaan_Bred_Smal[[#This Row],[BNP]]*100,NA())</f>
        <v>#N/A</v>
      </c>
      <c r="F326" s="44" t="e">
        <f ca="1">IF(ISNUMBER(F_Udlaan_Bred_Smal[[#This Row],[Udlån, bred definition]]),F_Udlaan_Bred_Smal[[#This Row],[Udlån, bred definition]]/F_Udlaan_Bred_Smal[[#This Row],[BNP]]*100,NA())</f>
        <v>#N/A</v>
      </c>
    </row>
    <row r="327" spans="1:6" hidden="1" x14ac:dyDescent="0.3">
      <c r="A327" s="3">
        <v>39325</v>
      </c>
      <c r="B327" s="5">
        <v>2940.9412733859995</v>
      </c>
      <c r="C327" s="5"/>
      <c r="D327" s="5"/>
      <c r="E327" s="44" t="e">
        <f ca="1">IF(ISNUMBER(F_Udlaan_Bred_Smal[[#This Row],[BNP]]),F_Udlaan_Bred_Smal[[#This Row],[Udlån, smal definition]]/F_Udlaan_Bred_Smal[[#This Row],[BNP]]*100,NA())</f>
        <v>#N/A</v>
      </c>
      <c r="F327" s="44" t="e">
        <f ca="1">IF(ISNUMBER(F_Udlaan_Bred_Smal[[#This Row],[Udlån, bred definition]]),F_Udlaan_Bred_Smal[[#This Row],[Udlån, bred definition]]/F_Udlaan_Bred_Smal[[#This Row],[BNP]]*100,NA())</f>
        <v>#N/A</v>
      </c>
    </row>
    <row r="328" spans="1:6" x14ac:dyDescent="0.3">
      <c r="A328" s="3">
        <v>39355</v>
      </c>
      <c r="B328" s="5">
        <v>2980.6046746070001</v>
      </c>
      <c r="C328" s="5">
        <v>4004.0483818522762</v>
      </c>
      <c r="D328" s="5">
        <v>1714.3</v>
      </c>
      <c r="E328" s="44">
        <f ca="1">IF(ISNUMBER(F_Udlaan_Bred_Smal[[#This Row],[BNP]]),F_Udlaan_Bred_Smal[[#This Row],[Udlån, smal definition]]/F_Udlaan_Bred_Smal[[#This Row],[BNP]]*100,NA())</f>
        <v>173.86715712576563</v>
      </c>
      <c r="F328" s="44">
        <f ca="1">IF(ISNUMBER(F_Udlaan_Bred_Smal[[#This Row],[Udlån, bred definition]]),F_Udlaan_Bred_Smal[[#This Row],[Udlån, bred definition]]/F_Udlaan_Bred_Smal[[#This Row],[BNP]]*100,NA())</f>
        <v>233.5675425451949</v>
      </c>
    </row>
    <row r="329" spans="1:6" hidden="1" x14ac:dyDescent="0.3">
      <c r="A329" s="3">
        <v>39386</v>
      </c>
      <c r="B329" s="5">
        <v>2992.2338113820001</v>
      </c>
      <c r="C329" s="5"/>
      <c r="D329" s="5"/>
      <c r="E329" s="44" t="e">
        <f ca="1">IF(ISNUMBER(F_Udlaan_Bred_Smal[[#This Row],[BNP]]),F_Udlaan_Bred_Smal[[#This Row],[Udlån, smal definition]]/F_Udlaan_Bred_Smal[[#This Row],[BNP]]*100,NA())</f>
        <v>#N/A</v>
      </c>
      <c r="F329" s="44" t="e">
        <f ca="1">IF(ISNUMBER(F_Udlaan_Bred_Smal[[#This Row],[Udlån, bred definition]]),F_Udlaan_Bred_Smal[[#This Row],[Udlån, bred definition]]/F_Udlaan_Bred_Smal[[#This Row],[BNP]]*100,NA())</f>
        <v>#N/A</v>
      </c>
    </row>
    <row r="330" spans="1:6" hidden="1" x14ac:dyDescent="0.3">
      <c r="A330" s="3">
        <v>39416</v>
      </c>
      <c r="B330" s="5">
        <v>3031.6431051460004</v>
      </c>
      <c r="C330" s="5"/>
      <c r="D330" s="5"/>
      <c r="E330" s="44" t="e">
        <f ca="1">IF(ISNUMBER(F_Udlaan_Bred_Smal[[#This Row],[BNP]]),F_Udlaan_Bred_Smal[[#This Row],[Udlån, smal definition]]/F_Udlaan_Bred_Smal[[#This Row],[BNP]]*100,NA())</f>
        <v>#N/A</v>
      </c>
      <c r="F330" s="44" t="e">
        <f ca="1">IF(ISNUMBER(F_Udlaan_Bred_Smal[[#This Row],[Udlån, bred definition]]),F_Udlaan_Bred_Smal[[#This Row],[Udlån, bred definition]]/F_Udlaan_Bred_Smal[[#This Row],[BNP]]*100,NA())</f>
        <v>#N/A</v>
      </c>
    </row>
    <row r="331" spans="1:6" x14ac:dyDescent="0.3">
      <c r="A331" s="3">
        <v>39447</v>
      </c>
      <c r="B331" s="5">
        <v>3094.9481751980002</v>
      </c>
      <c r="C331" s="5">
        <v>4153.5870821218414</v>
      </c>
      <c r="D331" s="5">
        <v>1738.9</v>
      </c>
      <c r="E331" s="44">
        <f ca="1">IF(ISNUMBER(F_Udlaan_Bred_Smal[[#This Row],[BNP]]),F_Udlaan_Bred_Smal[[#This Row],[Udlån, smal definition]]/F_Udlaan_Bred_Smal[[#This Row],[BNP]]*100,NA())</f>
        <v>177.98310283501064</v>
      </c>
      <c r="F331" s="44">
        <f ca="1">IF(ISNUMBER(F_Udlaan_Bred_Smal[[#This Row],[Udlån, bred definition]]),F_Udlaan_Bred_Smal[[#This Row],[Udlån, bred definition]]/F_Udlaan_Bred_Smal[[#This Row],[BNP]]*100,NA())</f>
        <v>238.86290655712469</v>
      </c>
    </row>
    <row r="332" spans="1:6" hidden="1" x14ac:dyDescent="0.3">
      <c r="A332" s="3">
        <v>39478</v>
      </c>
      <c r="B332" s="5">
        <v>3091.4678769969996</v>
      </c>
      <c r="C332" s="5"/>
      <c r="D332" s="5"/>
      <c r="E332" s="44" t="e">
        <f ca="1">IF(ISNUMBER(F_Udlaan_Bred_Smal[[#This Row],[BNP]]),F_Udlaan_Bred_Smal[[#This Row],[Udlån, smal definition]]/F_Udlaan_Bred_Smal[[#This Row],[BNP]]*100,NA())</f>
        <v>#N/A</v>
      </c>
      <c r="F332" s="44" t="e">
        <f ca="1">IF(ISNUMBER(F_Udlaan_Bred_Smal[[#This Row],[Udlån, bred definition]]),F_Udlaan_Bred_Smal[[#This Row],[Udlån, bred definition]]/F_Udlaan_Bred_Smal[[#This Row],[BNP]]*100,NA())</f>
        <v>#N/A</v>
      </c>
    </row>
    <row r="333" spans="1:6" hidden="1" x14ac:dyDescent="0.3">
      <c r="A333" s="3">
        <v>39507</v>
      </c>
      <c r="B333" s="5">
        <v>3112.0462662619993</v>
      </c>
      <c r="C333" s="5"/>
      <c r="D333" s="5"/>
      <c r="E333" s="44" t="e">
        <f ca="1">IF(ISNUMBER(F_Udlaan_Bred_Smal[[#This Row],[BNP]]),F_Udlaan_Bred_Smal[[#This Row],[Udlån, smal definition]]/F_Udlaan_Bred_Smal[[#This Row],[BNP]]*100,NA())</f>
        <v>#N/A</v>
      </c>
      <c r="F333" s="44" t="e">
        <f ca="1">IF(ISNUMBER(F_Udlaan_Bred_Smal[[#This Row],[Udlån, bred definition]]),F_Udlaan_Bred_Smal[[#This Row],[Udlån, bred definition]]/F_Udlaan_Bred_Smal[[#This Row],[BNP]]*100,NA())</f>
        <v>#N/A</v>
      </c>
    </row>
    <row r="334" spans="1:6" x14ac:dyDescent="0.3">
      <c r="A334" s="3">
        <v>39538</v>
      </c>
      <c r="B334" s="5">
        <v>3154.9964152819998</v>
      </c>
      <c r="C334" s="5">
        <v>4244.9829008076504</v>
      </c>
      <c r="D334" s="5">
        <v>1755.6</v>
      </c>
      <c r="E334" s="44">
        <f ca="1">IF(ISNUMBER(F_Udlaan_Bred_Smal[[#This Row],[BNP]]),F_Udlaan_Bred_Smal[[#This Row],[Udlån, smal definition]]/F_Udlaan_Bred_Smal[[#This Row],[BNP]]*100,NA())</f>
        <v>179.71043604932785</v>
      </c>
      <c r="F334" s="44">
        <f ca="1">IF(ISNUMBER(F_Udlaan_Bred_Smal[[#This Row],[Udlån, bred definition]]),F_Udlaan_Bred_Smal[[#This Row],[Udlån, bred definition]]/F_Udlaan_Bred_Smal[[#This Row],[BNP]]*100,NA())</f>
        <v>241.79670202823254</v>
      </c>
    </row>
    <row r="335" spans="1:6" hidden="1" x14ac:dyDescent="0.3">
      <c r="A335" s="3">
        <v>39568</v>
      </c>
      <c r="B335" s="5">
        <v>3157.7830908290002</v>
      </c>
      <c r="C335" s="5"/>
      <c r="D335" s="5"/>
      <c r="E335" s="44" t="e">
        <f ca="1">IF(ISNUMBER(F_Udlaan_Bred_Smal[[#This Row],[BNP]]),F_Udlaan_Bred_Smal[[#This Row],[Udlån, smal definition]]/F_Udlaan_Bred_Smal[[#This Row],[BNP]]*100,NA())</f>
        <v>#N/A</v>
      </c>
      <c r="F335" s="44" t="e">
        <f ca="1">IF(ISNUMBER(F_Udlaan_Bred_Smal[[#This Row],[Udlån, bred definition]]),F_Udlaan_Bred_Smal[[#This Row],[Udlån, bred definition]]/F_Udlaan_Bred_Smal[[#This Row],[BNP]]*100,NA())</f>
        <v>#N/A</v>
      </c>
    </row>
    <row r="336" spans="1:6" hidden="1" x14ac:dyDescent="0.3">
      <c r="A336" s="3">
        <v>39599</v>
      </c>
      <c r="B336" s="5">
        <v>3188.842803949</v>
      </c>
      <c r="C336" s="5"/>
      <c r="D336" s="5"/>
      <c r="E336" s="44" t="e">
        <f ca="1">IF(ISNUMBER(F_Udlaan_Bred_Smal[[#This Row],[BNP]]),F_Udlaan_Bred_Smal[[#This Row],[Udlån, smal definition]]/F_Udlaan_Bred_Smal[[#This Row],[BNP]]*100,NA())</f>
        <v>#N/A</v>
      </c>
      <c r="F336" s="44" t="e">
        <f ca="1">IF(ISNUMBER(F_Udlaan_Bred_Smal[[#This Row],[Udlån, bred definition]]),F_Udlaan_Bred_Smal[[#This Row],[Udlån, bred definition]]/F_Udlaan_Bred_Smal[[#This Row],[BNP]]*100,NA())</f>
        <v>#N/A</v>
      </c>
    </row>
    <row r="337" spans="1:6" x14ac:dyDescent="0.3">
      <c r="A337" s="3">
        <v>39629</v>
      </c>
      <c r="B337" s="5">
        <v>3231.2362663879994</v>
      </c>
      <c r="C337" s="5">
        <v>4327.6670094886713</v>
      </c>
      <c r="D337" s="5">
        <v>1780.5</v>
      </c>
      <c r="E337" s="44">
        <f ca="1">IF(ISNUMBER(F_Udlaan_Bred_Smal[[#This Row],[BNP]]),F_Udlaan_Bred_Smal[[#This Row],[Udlån, smal definition]]/F_Udlaan_Bred_Smal[[#This Row],[BNP]]*100,NA())</f>
        <v>181.47915003583259</v>
      </c>
      <c r="F337" s="44">
        <f ca="1">IF(ISNUMBER(F_Udlaan_Bred_Smal[[#This Row],[Udlån, bred definition]]),F_Udlaan_Bred_Smal[[#This Row],[Udlån, bred definition]]/F_Udlaan_Bred_Smal[[#This Row],[BNP]]*100,NA())</f>
        <v>243.05908505974006</v>
      </c>
    </row>
    <row r="338" spans="1:6" hidden="1" x14ac:dyDescent="0.3">
      <c r="A338" s="3">
        <v>39660</v>
      </c>
      <c r="B338" s="5">
        <v>3221.7712217100002</v>
      </c>
      <c r="C338" s="5"/>
      <c r="D338" s="5"/>
      <c r="E338" s="44" t="e">
        <f ca="1">IF(ISNUMBER(F_Udlaan_Bred_Smal[[#This Row],[BNP]]),F_Udlaan_Bred_Smal[[#This Row],[Udlån, smal definition]]/F_Udlaan_Bred_Smal[[#This Row],[BNP]]*100,NA())</f>
        <v>#N/A</v>
      </c>
      <c r="F338" s="44" t="e">
        <f ca="1">IF(ISNUMBER(F_Udlaan_Bred_Smal[[#This Row],[Udlån, bred definition]]),F_Udlaan_Bred_Smal[[#This Row],[Udlån, bred definition]]/F_Udlaan_Bred_Smal[[#This Row],[BNP]]*100,NA())</f>
        <v>#N/A</v>
      </c>
    </row>
    <row r="339" spans="1:6" hidden="1" x14ac:dyDescent="0.3">
      <c r="A339" s="3">
        <v>39691</v>
      </c>
      <c r="B339" s="5">
        <v>3237.4134029339998</v>
      </c>
      <c r="C339" s="5"/>
      <c r="D339" s="5"/>
      <c r="E339" s="44" t="e">
        <f ca="1">IF(ISNUMBER(F_Udlaan_Bred_Smal[[#This Row],[BNP]]),F_Udlaan_Bred_Smal[[#This Row],[Udlån, smal definition]]/F_Udlaan_Bred_Smal[[#This Row],[BNP]]*100,NA())</f>
        <v>#N/A</v>
      </c>
      <c r="F339" s="44" t="e">
        <f ca="1">IF(ISNUMBER(F_Udlaan_Bred_Smal[[#This Row],[Udlån, bred definition]]),F_Udlaan_Bred_Smal[[#This Row],[Udlån, bred definition]]/F_Udlaan_Bred_Smal[[#This Row],[BNP]]*100,NA())</f>
        <v>#N/A</v>
      </c>
    </row>
    <row r="340" spans="1:6" x14ac:dyDescent="0.3">
      <c r="A340" s="3">
        <v>39721</v>
      </c>
      <c r="B340" s="5">
        <v>3272.3111244319998</v>
      </c>
      <c r="C340" s="5">
        <v>4392.9482644738628</v>
      </c>
      <c r="D340" s="5">
        <v>1802.1</v>
      </c>
      <c r="E340" s="44">
        <f ca="1">IF(ISNUMBER(F_Udlaan_Bred_Smal[[#This Row],[BNP]]),F_Udlaan_Bred_Smal[[#This Row],[Udlån, smal definition]]/F_Udlaan_Bred_Smal[[#This Row],[BNP]]*100,NA())</f>
        <v>181.58321538382998</v>
      </c>
      <c r="F340" s="44">
        <f ca="1">IF(ISNUMBER(F_Udlaan_Bred_Smal[[#This Row],[Udlån, bred definition]]),F_Udlaan_Bred_Smal[[#This Row],[Udlån, bred definition]]/F_Udlaan_Bred_Smal[[#This Row],[BNP]]*100,NA())</f>
        <v>243.7682850271274</v>
      </c>
    </row>
    <row r="341" spans="1:6" hidden="1" x14ac:dyDescent="0.3">
      <c r="A341" s="3">
        <v>39752</v>
      </c>
      <c r="B341" s="5">
        <v>3282.7408368199999</v>
      </c>
      <c r="C341" s="5"/>
      <c r="D341" s="5"/>
      <c r="E341" s="44" t="e">
        <f ca="1">IF(ISNUMBER(F_Udlaan_Bred_Smal[[#This Row],[BNP]]),F_Udlaan_Bred_Smal[[#This Row],[Udlån, smal definition]]/F_Udlaan_Bred_Smal[[#This Row],[BNP]]*100,NA())</f>
        <v>#N/A</v>
      </c>
      <c r="F341" s="44" t="e">
        <f ca="1">IF(ISNUMBER(F_Udlaan_Bred_Smal[[#This Row],[Udlån, bred definition]]),F_Udlaan_Bred_Smal[[#This Row],[Udlån, bred definition]]/F_Udlaan_Bred_Smal[[#This Row],[BNP]]*100,NA())</f>
        <v>#N/A</v>
      </c>
    </row>
    <row r="342" spans="1:6" hidden="1" x14ac:dyDescent="0.3">
      <c r="A342" s="3">
        <v>39782</v>
      </c>
      <c r="B342" s="5">
        <v>3304.0918042749995</v>
      </c>
      <c r="C342" s="5"/>
      <c r="D342" s="5"/>
      <c r="E342" s="44" t="e">
        <f ca="1">IF(ISNUMBER(F_Udlaan_Bred_Smal[[#This Row],[BNP]]),F_Udlaan_Bred_Smal[[#This Row],[Udlån, smal definition]]/F_Udlaan_Bred_Smal[[#This Row],[BNP]]*100,NA())</f>
        <v>#N/A</v>
      </c>
      <c r="F342" s="44" t="e">
        <f ca="1">IF(ISNUMBER(F_Udlaan_Bred_Smal[[#This Row],[Udlån, bred definition]]),F_Udlaan_Bred_Smal[[#This Row],[Udlån, bred definition]]/F_Udlaan_Bred_Smal[[#This Row],[BNP]]*100,NA())</f>
        <v>#N/A</v>
      </c>
    </row>
    <row r="343" spans="1:6" x14ac:dyDescent="0.3">
      <c r="A343" s="3">
        <v>39813</v>
      </c>
      <c r="B343" s="5">
        <v>3316.1069524860004</v>
      </c>
      <c r="C343" s="5">
        <v>4425.5632171700545</v>
      </c>
      <c r="D343" s="5">
        <v>1801.5</v>
      </c>
      <c r="E343" s="44">
        <f ca="1">IF(ISNUMBER(F_Udlaan_Bred_Smal[[#This Row],[BNP]]),F_Udlaan_Bred_Smal[[#This Row],[Udlån, smal definition]]/F_Udlaan_Bred_Smal[[#This Row],[BNP]]*100,NA())</f>
        <v>184.07476838667779</v>
      </c>
      <c r="F343" s="44">
        <f ca="1">IF(ISNUMBER(F_Udlaan_Bred_Smal[[#This Row],[Udlån, bred definition]]),F_Udlaan_Bred_Smal[[#This Row],[Udlån, bred definition]]/F_Udlaan_Bred_Smal[[#This Row],[BNP]]*100,NA())</f>
        <v>245.6599065872914</v>
      </c>
    </row>
    <row r="344" spans="1:6" hidden="1" x14ac:dyDescent="0.3">
      <c r="A344" s="3">
        <v>39844</v>
      </c>
      <c r="B344" s="5">
        <v>3304.093600614</v>
      </c>
      <c r="C344" s="5"/>
      <c r="D344" s="5"/>
      <c r="E344" s="44" t="e">
        <f ca="1">IF(ISNUMBER(F_Udlaan_Bred_Smal[[#This Row],[BNP]]),F_Udlaan_Bred_Smal[[#This Row],[Udlån, smal definition]]/F_Udlaan_Bred_Smal[[#This Row],[BNP]]*100,NA())</f>
        <v>#N/A</v>
      </c>
      <c r="F344" s="44" t="e">
        <f ca="1">IF(ISNUMBER(F_Udlaan_Bred_Smal[[#This Row],[Udlån, bred definition]]),F_Udlaan_Bred_Smal[[#This Row],[Udlån, bred definition]]/F_Udlaan_Bred_Smal[[#This Row],[BNP]]*100,NA())</f>
        <v>#N/A</v>
      </c>
    </row>
    <row r="345" spans="1:6" hidden="1" x14ac:dyDescent="0.3">
      <c r="A345" s="3">
        <v>39872</v>
      </c>
      <c r="B345" s="5">
        <v>3297.7380713719995</v>
      </c>
      <c r="C345" s="5"/>
      <c r="D345" s="5"/>
      <c r="E345" s="44" t="e">
        <f ca="1">IF(ISNUMBER(F_Udlaan_Bred_Smal[[#This Row],[BNP]]),F_Udlaan_Bred_Smal[[#This Row],[Udlån, smal definition]]/F_Udlaan_Bred_Smal[[#This Row],[BNP]]*100,NA())</f>
        <v>#N/A</v>
      </c>
      <c r="F345" s="44" t="e">
        <f ca="1">IF(ISNUMBER(F_Udlaan_Bred_Smal[[#This Row],[Udlån, bred definition]]),F_Udlaan_Bred_Smal[[#This Row],[Udlån, bred definition]]/F_Udlaan_Bred_Smal[[#This Row],[BNP]]*100,NA())</f>
        <v>#N/A</v>
      </c>
    </row>
    <row r="346" spans="1:6" x14ac:dyDescent="0.3">
      <c r="A346" s="3">
        <v>39903</v>
      </c>
      <c r="B346" s="5">
        <v>3309.7516088930001</v>
      </c>
      <c r="C346" s="5">
        <v>4490.1802147979333</v>
      </c>
      <c r="D346" s="5">
        <v>1789.5</v>
      </c>
      <c r="E346" s="44">
        <f ca="1">IF(ISNUMBER(F_Udlaan_Bred_Smal[[#This Row],[BNP]]),F_Udlaan_Bred_Smal[[#This Row],[Udlån, smal definition]]/F_Udlaan_Bred_Smal[[#This Row],[BNP]]*100,NA())</f>
        <v>184.9539876442023</v>
      </c>
      <c r="F346" s="44">
        <f ca="1">IF(ISNUMBER(F_Udlaan_Bred_Smal[[#This Row],[Udlån, bred definition]]),F_Udlaan_Bred_Smal[[#This Row],[Udlån, bred definition]]/F_Udlaan_Bred_Smal[[#This Row],[BNP]]*100,NA())</f>
        <v>250.91814556009683</v>
      </c>
    </row>
    <row r="347" spans="1:6" hidden="1" x14ac:dyDescent="0.3">
      <c r="A347" s="3">
        <v>39933</v>
      </c>
      <c r="B347" s="5">
        <v>3306.5153886429998</v>
      </c>
      <c r="C347" s="5"/>
      <c r="D347" s="5"/>
      <c r="E347" s="44" t="e">
        <f ca="1">IF(ISNUMBER(F_Udlaan_Bred_Smal[[#This Row],[BNP]]),F_Udlaan_Bred_Smal[[#This Row],[Udlån, smal definition]]/F_Udlaan_Bred_Smal[[#This Row],[BNP]]*100,NA())</f>
        <v>#N/A</v>
      </c>
      <c r="F347" s="44" t="e">
        <f ca="1">IF(ISNUMBER(F_Udlaan_Bred_Smal[[#This Row],[Udlån, bred definition]]),F_Udlaan_Bred_Smal[[#This Row],[Udlån, bred definition]]/F_Udlaan_Bred_Smal[[#This Row],[BNP]]*100,NA())</f>
        <v>#N/A</v>
      </c>
    </row>
    <row r="348" spans="1:6" hidden="1" x14ac:dyDescent="0.3">
      <c r="A348" s="3">
        <v>39964</v>
      </c>
      <c r="B348" s="5">
        <v>3293.4422705280003</v>
      </c>
      <c r="C348" s="5"/>
      <c r="D348" s="5"/>
      <c r="E348" s="44" t="e">
        <f ca="1">IF(ISNUMBER(F_Udlaan_Bred_Smal[[#This Row],[BNP]]),F_Udlaan_Bred_Smal[[#This Row],[Udlån, smal definition]]/F_Udlaan_Bred_Smal[[#This Row],[BNP]]*100,NA())</f>
        <v>#N/A</v>
      </c>
      <c r="F348" s="44" t="e">
        <f ca="1">IF(ISNUMBER(F_Udlaan_Bred_Smal[[#This Row],[Udlån, bred definition]]),F_Udlaan_Bred_Smal[[#This Row],[Udlån, bred definition]]/F_Udlaan_Bred_Smal[[#This Row],[BNP]]*100,NA())</f>
        <v>#N/A</v>
      </c>
    </row>
    <row r="349" spans="1:6" x14ac:dyDescent="0.3">
      <c r="A349" s="3">
        <v>39994</v>
      </c>
      <c r="B349" s="5">
        <v>3312.1840087830001</v>
      </c>
      <c r="C349" s="5">
        <v>4480.152105548812</v>
      </c>
      <c r="D349" s="5">
        <v>1759.4</v>
      </c>
      <c r="E349" s="44">
        <f ca="1">IF(ISNUMBER(F_Udlaan_Bred_Smal[[#This Row],[BNP]]),F_Udlaan_Bred_Smal[[#This Row],[Udlån, smal definition]]/F_Udlaan_Bred_Smal[[#This Row],[BNP]]*100,NA())</f>
        <v>188.25645156206662</v>
      </c>
      <c r="F349" s="44">
        <f ca="1">IF(ISNUMBER(F_Udlaan_Bred_Smal[[#This Row],[Udlån, bred definition]]),F_Udlaan_Bred_Smal[[#This Row],[Udlån, bred definition]]/F_Udlaan_Bred_Smal[[#This Row],[BNP]]*100,NA())</f>
        <v>254.64090630605955</v>
      </c>
    </row>
    <row r="350" spans="1:6" hidden="1" x14ac:dyDescent="0.3">
      <c r="A350" s="3">
        <v>40025</v>
      </c>
      <c r="B350" s="5">
        <v>3295.7289975060003</v>
      </c>
      <c r="C350" s="5"/>
      <c r="D350" s="5"/>
      <c r="E350" s="44" t="e">
        <f ca="1">IF(ISNUMBER(F_Udlaan_Bred_Smal[[#This Row],[BNP]]),F_Udlaan_Bred_Smal[[#This Row],[Udlån, smal definition]]/F_Udlaan_Bred_Smal[[#This Row],[BNP]]*100,NA())</f>
        <v>#N/A</v>
      </c>
      <c r="F350" s="44" t="e">
        <f ca="1">IF(ISNUMBER(F_Udlaan_Bred_Smal[[#This Row],[Udlån, bred definition]]),F_Udlaan_Bred_Smal[[#This Row],[Udlån, bred definition]]/F_Udlaan_Bred_Smal[[#This Row],[BNP]]*100,NA())</f>
        <v>#N/A</v>
      </c>
    </row>
    <row r="351" spans="1:6" hidden="1" x14ac:dyDescent="0.3">
      <c r="A351" s="3">
        <v>40056</v>
      </c>
      <c r="B351" s="5">
        <v>3297.5775262379998</v>
      </c>
      <c r="C351" s="5"/>
      <c r="D351" s="5"/>
      <c r="E351" s="44" t="e">
        <f ca="1">IF(ISNUMBER(F_Udlaan_Bred_Smal[[#This Row],[BNP]]),F_Udlaan_Bred_Smal[[#This Row],[Udlån, smal definition]]/F_Udlaan_Bred_Smal[[#This Row],[BNP]]*100,NA())</f>
        <v>#N/A</v>
      </c>
      <c r="F351" s="44" t="e">
        <f ca="1">IF(ISNUMBER(F_Udlaan_Bred_Smal[[#This Row],[Udlån, bred definition]]),F_Udlaan_Bred_Smal[[#This Row],[Udlån, bred definition]]/F_Udlaan_Bred_Smal[[#This Row],[BNP]]*100,NA())</f>
        <v>#N/A</v>
      </c>
    </row>
    <row r="352" spans="1:6" x14ac:dyDescent="0.3">
      <c r="A352" s="3">
        <v>40086</v>
      </c>
      <c r="B352" s="5">
        <v>3304.7887035740005</v>
      </c>
      <c r="C352" s="5">
        <v>4537.0383826003763</v>
      </c>
      <c r="D352" s="5">
        <v>1734.3</v>
      </c>
      <c r="E352" s="44">
        <f ca="1">IF(ISNUMBER(F_Udlaan_Bred_Smal[[#This Row],[BNP]]),F_Udlaan_Bred_Smal[[#This Row],[Udlån, smal definition]]/F_Udlaan_Bred_Smal[[#This Row],[BNP]]*100,NA())</f>
        <v>190.55461590117054</v>
      </c>
      <c r="F352" s="44">
        <f ca="1">IF(ISNUMBER(F_Udlaan_Bred_Smal[[#This Row],[Udlån, bred definition]]),F_Udlaan_Bred_Smal[[#This Row],[Udlån, bred definition]]/F_Udlaan_Bred_Smal[[#This Row],[BNP]]*100,NA())</f>
        <v>261.60631854929227</v>
      </c>
    </row>
    <row r="353" spans="1:6" hidden="1" x14ac:dyDescent="0.3">
      <c r="A353" s="3">
        <v>40117</v>
      </c>
      <c r="B353" s="5">
        <v>3300.2577562020001</v>
      </c>
      <c r="C353" s="5"/>
      <c r="D353" s="5"/>
      <c r="E353" s="44" t="e">
        <f ca="1">IF(ISNUMBER(F_Udlaan_Bred_Smal[[#This Row],[BNP]]),F_Udlaan_Bred_Smal[[#This Row],[Udlån, smal definition]]/F_Udlaan_Bred_Smal[[#This Row],[BNP]]*100,NA())</f>
        <v>#N/A</v>
      </c>
      <c r="F353" s="44" t="e">
        <f ca="1">IF(ISNUMBER(F_Udlaan_Bred_Smal[[#This Row],[Udlån, bred definition]]),F_Udlaan_Bred_Smal[[#This Row],[Udlån, bred definition]]/F_Udlaan_Bred_Smal[[#This Row],[BNP]]*100,NA())</f>
        <v>#N/A</v>
      </c>
    </row>
    <row r="354" spans="1:6" hidden="1" x14ac:dyDescent="0.3">
      <c r="A354" s="3">
        <v>40147</v>
      </c>
      <c r="B354" s="5">
        <v>3316.0871022059996</v>
      </c>
      <c r="C354" s="5"/>
      <c r="D354" s="5"/>
      <c r="E354" s="44" t="e">
        <f ca="1">IF(ISNUMBER(F_Udlaan_Bred_Smal[[#This Row],[BNP]]),F_Udlaan_Bred_Smal[[#This Row],[Udlån, smal definition]]/F_Udlaan_Bred_Smal[[#This Row],[BNP]]*100,NA())</f>
        <v>#N/A</v>
      </c>
      <c r="F354" s="44" t="e">
        <f ca="1">IF(ISNUMBER(F_Udlaan_Bred_Smal[[#This Row],[Udlån, bred definition]]),F_Udlaan_Bred_Smal[[#This Row],[Udlån, bred definition]]/F_Udlaan_Bred_Smal[[#This Row],[BNP]]*100,NA())</f>
        <v>#N/A</v>
      </c>
    </row>
    <row r="355" spans="1:6" x14ac:dyDescent="0.3">
      <c r="A355" s="3">
        <v>40178</v>
      </c>
      <c r="B355" s="5">
        <v>3336.7940693019996</v>
      </c>
      <c r="C355" s="5">
        <v>4584.8274322268808</v>
      </c>
      <c r="D355" s="5">
        <v>1722.1000000000001</v>
      </c>
      <c r="E355" s="44">
        <f ca="1">IF(ISNUMBER(F_Udlaan_Bred_Smal[[#This Row],[BNP]]),F_Udlaan_Bred_Smal[[#This Row],[Udlån, smal definition]]/F_Udlaan_Bred_Smal[[#This Row],[BNP]]*100,NA())</f>
        <v>193.76308398478596</v>
      </c>
      <c r="F355" s="44">
        <f ca="1">IF(ISNUMBER(F_Udlaan_Bred_Smal[[#This Row],[Udlån, bred definition]]),F_Udlaan_Bred_Smal[[#This Row],[Udlån, bred definition]]/F_Udlaan_Bred_Smal[[#This Row],[BNP]]*100,NA())</f>
        <v>266.23468046146451</v>
      </c>
    </row>
    <row r="356" spans="1:6" hidden="1" x14ac:dyDescent="0.3">
      <c r="A356" s="3">
        <v>40209</v>
      </c>
      <c r="B356" s="5">
        <v>3323.6078474840001</v>
      </c>
      <c r="C356" s="5"/>
      <c r="D356" s="5"/>
      <c r="E356" s="44" t="e">
        <f ca="1">IF(ISNUMBER(F_Udlaan_Bred_Smal[[#This Row],[BNP]]),F_Udlaan_Bred_Smal[[#This Row],[Udlån, smal definition]]/F_Udlaan_Bred_Smal[[#This Row],[BNP]]*100,NA())</f>
        <v>#N/A</v>
      </c>
      <c r="F356" s="44" t="e">
        <f ca="1">IF(ISNUMBER(F_Udlaan_Bred_Smal[[#This Row],[Udlån, bred definition]]),F_Udlaan_Bred_Smal[[#This Row],[Udlån, bred definition]]/F_Udlaan_Bred_Smal[[#This Row],[BNP]]*100,NA())</f>
        <v>#N/A</v>
      </c>
    </row>
    <row r="357" spans="1:6" hidden="1" x14ac:dyDescent="0.3">
      <c r="A357" s="3">
        <v>40237</v>
      </c>
      <c r="B357" s="5">
        <v>3337.9484192569998</v>
      </c>
      <c r="C357" s="5"/>
      <c r="D357" s="5"/>
      <c r="E357" s="44" t="e">
        <f ca="1">IF(ISNUMBER(F_Udlaan_Bred_Smal[[#This Row],[BNP]]),F_Udlaan_Bred_Smal[[#This Row],[Udlån, smal definition]]/F_Udlaan_Bred_Smal[[#This Row],[BNP]]*100,NA())</f>
        <v>#N/A</v>
      </c>
      <c r="F357" s="44" t="e">
        <f ca="1">IF(ISNUMBER(F_Udlaan_Bred_Smal[[#This Row],[Udlån, bred definition]]),F_Udlaan_Bred_Smal[[#This Row],[Udlån, bred definition]]/F_Udlaan_Bred_Smal[[#This Row],[BNP]]*100,NA())</f>
        <v>#N/A</v>
      </c>
    </row>
    <row r="358" spans="1:6" x14ac:dyDescent="0.3">
      <c r="A358" s="3">
        <v>40268</v>
      </c>
      <c r="B358" s="5">
        <v>3348.1018238299994</v>
      </c>
      <c r="C358" s="5">
        <v>4630.6602504498751</v>
      </c>
      <c r="D358" s="5">
        <v>1731.8</v>
      </c>
      <c r="E358" s="44">
        <f ca="1">IF(ISNUMBER(F_Udlaan_Bred_Smal[[#This Row],[BNP]]),F_Udlaan_Bred_Smal[[#This Row],[Udlån, smal definition]]/F_Udlaan_Bred_Smal[[#This Row],[BNP]]*100,NA())</f>
        <v>193.33074395599951</v>
      </c>
      <c r="F358" s="44">
        <f ca="1">IF(ISNUMBER(F_Udlaan_Bred_Smal[[#This Row],[Udlån, bred definition]]),F_Udlaan_Bred_Smal[[#This Row],[Udlån, bred definition]]/F_Udlaan_Bred_Smal[[#This Row],[BNP]]*100,NA())</f>
        <v>267.39001330695669</v>
      </c>
    </row>
    <row r="359" spans="1:6" hidden="1" x14ac:dyDescent="0.3">
      <c r="A359" s="3">
        <v>40298</v>
      </c>
      <c r="B359" s="5">
        <v>3340.3941049580003</v>
      </c>
      <c r="C359" s="5"/>
      <c r="D359" s="5"/>
      <c r="E359" s="44" t="e">
        <f ca="1">IF(ISNUMBER(F_Udlaan_Bred_Smal[[#This Row],[BNP]]),F_Udlaan_Bred_Smal[[#This Row],[Udlån, smal definition]]/F_Udlaan_Bred_Smal[[#This Row],[BNP]]*100,NA())</f>
        <v>#N/A</v>
      </c>
      <c r="F359" s="44" t="e">
        <f ca="1">IF(ISNUMBER(F_Udlaan_Bred_Smal[[#This Row],[Udlån, bred definition]]),F_Udlaan_Bred_Smal[[#This Row],[Udlån, bred definition]]/F_Udlaan_Bred_Smal[[#This Row],[BNP]]*100,NA())</f>
        <v>#N/A</v>
      </c>
    </row>
    <row r="360" spans="1:6" hidden="1" x14ac:dyDescent="0.3">
      <c r="A360" s="3">
        <v>40329</v>
      </c>
      <c r="B360" s="5">
        <v>3344.8330566260001</v>
      </c>
      <c r="C360" s="5"/>
      <c r="D360" s="5"/>
      <c r="E360" s="44" t="e">
        <f ca="1">IF(ISNUMBER(F_Udlaan_Bred_Smal[[#This Row],[BNP]]),F_Udlaan_Bred_Smal[[#This Row],[Udlån, smal definition]]/F_Udlaan_Bred_Smal[[#This Row],[BNP]]*100,NA())</f>
        <v>#N/A</v>
      </c>
      <c r="F360" s="44" t="e">
        <f ca="1">IF(ISNUMBER(F_Udlaan_Bred_Smal[[#This Row],[Udlån, bred definition]]),F_Udlaan_Bred_Smal[[#This Row],[Udlån, bred definition]]/F_Udlaan_Bred_Smal[[#This Row],[BNP]]*100,NA())</f>
        <v>#N/A</v>
      </c>
    </row>
    <row r="361" spans="1:6" x14ac:dyDescent="0.3">
      <c r="A361" s="3">
        <v>40359</v>
      </c>
      <c r="B361" s="5">
        <v>3365.8003475459996</v>
      </c>
      <c r="C361" s="5">
        <v>4634.4726015997894</v>
      </c>
      <c r="D361" s="5">
        <v>1759.8000000000002</v>
      </c>
      <c r="E361" s="44">
        <f ca="1">IF(ISNUMBER(F_Udlaan_Bred_Smal[[#This Row],[BNP]]),F_Udlaan_Bred_Smal[[#This Row],[Udlån, smal definition]]/F_Udlaan_Bred_Smal[[#This Row],[BNP]]*100,NA())</f>
        <v>191.26039024582334</v>
      </c>
      <c r="F361" s="44">
        <f ca="1">IF(ISNUMBER(F_Udlaan_Bred_Smal[[#This Row],[Udlån, bred definition]]),F_Udlaan_Bred_Smal[[#This Row],[Udlån, bred definition]]/F_Udlaan_Bred_Smal[[#This Row],[BNP]]*100,NA())</f>
        <v>263.35223329922655</v>
      </c>
    </row>
    <row r="362" spans="1:6" hidden="1" x14ac:dyDescent="0.3">
      <c r="A362" s="3">
        <v>40390</v>
      </c>
      <c r="B362" s="5">
        <v>3345.6099805509998</v>
      </c>
      <c r="C362" s="5"/>
      <c r="D362" s="5"/>
      <c r="E362" s="44" t="e">
        <f ca="1">IF(ISNUMBER(F_Udlaan_Bred_Smal[[#This Row],[BNP]]),F_Udlaan_Bred_Smal[[#This Row],[Udlån, smal definition]]/F_Udlaan_Bred_Smal[[#This Row],[BNP]]*100,NA())</f>
        <v>#N/A</v>
      </c>
      <c r="F362" s="44" t="e">
        <f ca="1">IF(ISNUMBER(F_Udlaan_Bred_Smal[[#This Row],[Udlån, bred definition]]),F_Udlaan_Bred_Smal[[#This Row],[Udlån, bred definition]]/F_Udlaan_Bred_Smal[[#This Row],[BNP]]*100,NA())</f>
        <v>#N/A</v>
      </c>
    </row>
    <row r="363" spans="1:6" hidden="1" x14ac:dyDescent="0.3">
      <c r="A363" s="3">
        <v>40421</v>
      </c>
      <c r="B363" s="5">
        <v>3359.5368290189999</v>
      </c>
      <c r="C363" s="5"/>
      <c r="D363" s="5"/>
      <c r="E363" s="44" t="e">
        <f ca="1">IF(ISNUMBER(F_Udlaan_Bred_Smal[[#This Row],[BNP]]),F_Udlaan_Bred_Smal[[#This Row],[Udlån, smal definition]]/F_Udlaan_Bred_Smal[[#This Row],[BNP]]*100,NA())</f>
        <v>#N/A</v>
      </c>
      <c r="F363" s="44" t="e">
        <f ca="1">IF(ISNUMBER(F_Udlaan_Bred_Smal[[#This Row],[Udlån, bred definition]]),F_Udlaan_Bred_Smal[[#This Row],[Udlån, bred definition]]/F_Udlaan_Bred_Smal[[#This Row],[BNP]]*100,NA())</f>
        <v>#N/A</v>
      </c>
    </row>
    <row r="364" spans="1:6" x14ac:dyDescent="0.3">
      <c r="A364" s="3">
        <v>40451</v>
      </c>
      <c r="B364" s="5">
        <v>3361.6717527820001</v>
      </c>
      <c r="C364" s="5">
        <v>4619.4786429392825</v>
      </c>
      <c r="D364" s="5">
        <v>1786.3999999999999</v>
      </c>
      <c r="E364" s="44">
        <f ca="1">IF(ISNUMBER(F_Udlaan_Bred_Smal[[#This Row],[BNP]]),F_Udlaan_Bred_Smal[[#This Row],[Udlån, smal definition]]/F_Udlaan_Bred_Smal[[#This Row],[BNP]]*100,NA())</f>
        <v>188.1813565148903</v>
      </c>
      <c r="F364" s="44">
        <f ca="1">IF(ISNUMBER(F_Udlaan_Bred_Smal[[#This Row],[Udlån, bred definition]]),F_Udlaan_Bred_Smal[[#This Row],[Udlån, bred definition]]/F_Udlaan_Bred_Smal[[#This Row],[BNP]]*100,NA())</f>
        <v>258.59150486673104</v>
      </c>
    </row>
    <row r="365" spans="1:6" hidden="1" x14ac:dyDescent="0.3">
      <c r="A365" s="3">
        <v>40482</v>
      </c>
      <c r="B365" s="5">
        <v>3350.9031589449996</v>
      </c>
      <c r="C365" s="5"/>
      <c r="D365" s="5"/>
      <c r="E365" s="44" t="e">
        <f ca="1">IF(ISNUMBER(F_Udlaan_Bred_Smal[[#This Row],[BNP]]),F_Udlaan_Bred_Smal[[#This Row],[Udlån, smal definition]]/F_Udlaan_Bred_Smal[[#This Row],[BNP]]*100,NA())</f>
        <v>#N/A</v>
      </c>
      <c r="F365" s="44" t="e">
        <f ca="1">IF(ISNUMBER(F_Udlaan_Bred_Smal[[#This Row],[Udlån, bred definition]]),F_Udlaan_Bred_Smal[[#This Row],[Udlån, bred definition]]/F_Udlaan_Bred_Smal[[#This Row],[BNP]]*100,NA())</f>
        <v>#N/A</v>
      </c>
    </row>
    <row r="366" spans="1:6" hidden="1" x14ac:dyDescent="0.3">
      <c r="A366" s="3">
        <v>40512</v>
      </c>
      <c r="B366" s="5">
        <v>3355.2011089619996</v>
      </c>
      <c r="C366" s="5"/>
      <c r="D366" s="5"/>
      <c r="E366" s="44" t="e">
        <f ca="1">IF(ISNUMBER(F_Udlaan_Bred_Smal[[#This Row],[BNP]]),F_Udlaan_Bred_Smal[[#This Row],[Udlån, smal definition]]/F_Udlaan_Bred_Smal[[#This Row],[BNP]]*100,NA())</f>
        <v>#N/A</v>
      </c>
      <c r="F366" s="44" t="e">
        <f ca="1">IF(ISNUMBER(F_Udlaan_Bred_Smal[[#This Row],[Udlån, bred definition]]),F_Udlaan_Bred_Smal[[#This Row],[Udlån, bred definition]]/F_Udlaan_Bred_Smal[[#This Row],[BNP]]*100,NA())</f>
        <v>#N/A</v>
      </c>
    </row>
    <row r="367" spans="1:6" x14ac:dyDescent="0.3">
      <c r="A367" s="3">
        <v>40543</v>
      </c>
      <c r="B367" s="5">
        <v>3368.1273989790006</v>
      </c>
      <c r="C367" s="5">
        <v>4600.2749530200308</v>
      </c>
      <c r="D367" s="5">
        <v>1810.9</v>
      </c>
      <c r="E367" s="44">
        <f ca="1">IF(ISNUMBER(F_Udlaan_Bred_Smal[[#This Row],[BNP]]),F_Udlaan_Bred_Smal[[#This Row],[Udlån, smal definition]]/F_Udlaan_Bred_Smal[[#This Row],[BNP]]*100,NA())</f>
        <v>185.99190452145345</v>
      </c>
      <c r="F367" s="44">
        <f ca="1">IF(ISNUMBER(F_Udlaan_Bred_Smal[[#This Row],[Udlån, bred definition]]),F_Udlaan_Bred_Smal[[#This Row],[Udlån, bred definition]]/F_Udlaan_Bred_Smal[[#This Row],[BNP]]*100,NA())</f>
        <v>254.03252266939259</v>
      </c>
    </row>
    <row r="368" spans="1:6" hidden="1" x14ac:dyDescent="0.3">
      <c r="A368" s="3">
        <v>40574</v>
      </c>
      <c r="B368" s="5">
        <v>3355.4897190649999</v>
      </c>
      <c r="C368" s="5"/>
      <c r="D368" s="5"/>
      <c r="E368" s="44" t="e">
        <f ca="1">IF(ISNUMBER(F_Udlaan_Bred_Smal[[#This Row],[BNP]]),F_Udlaan_Bred_Smal[[#This Row],[Udlån, smal definition]]/F_Udlaan_Bred_Smal[[#This Row],[BNP]]*100,NA())</f>
        <v>#N/A</v>
      </c>
      <c r="F368" s="44" t="e">
        <f ca="1">IF(ISNUMBER(F_Udlaan_Bred_Smal[[#This Row],[Udlån, bred definition]]),F_Udlaan_Bred_Smal[[#This Row],[Udlån, bred definition]]/F_Udlaan_Bred_Smal[[#This Row],[BNP]]*100,NA())</f>
        <v>#N/A</v>
      </c>
    </row>
    <row r="369" spans="1:6" hidden="1" x14ac:dyDescent="0.3">
      <c r="A369" s="3">
        <v>40602</v>
      </c>
      <c r="B369" s="5">
        <v>3353.6178640150001</v>
      </c>
      <c r="C369" s="5"/>
      <c r="D369" s="5"/>
      <c r="E369" s="44" t="e">
        <f ca="1">IF(ISNUMBER(F_Udlaan_Bred_Smal[[#This Row],[BNP]]),F_Udlaan_Bred_Smal[[#This Row],[Udlån, smal definition]]/F_Udlaan_Bred_Smal[[#This Row],[BNP]]*100,NA())</f>
        <v>#N/A</v>
      </c>
      <c r="F369" s="44" t="e">
        <f ca="1">IF(ISNUMBER(F_Udlaan_Bred_Smal[[#This Row],[Udlån, bred definition]]),F_Udlaan_Bred_Smal[[#This Row],[Udlån, bred definition]]/F_Udlaan_Bred_Smal[[#This Row],[BNP]]*100,NA())</f>
        <v>#N/A</v>
      </c>
    </row>
    <row r="370" spans="1:6" x14ac:dyDescent="0.3">
      <c r="A370" s="3">
        <v>40633</v>
      </c>
      <c r="B370" s="5">
        <v>3361.222511121</v>
      </c>
      <c r="C370" s="5">
        <v>4632.3119402983002</v>
      </c>
      <c r="D370" s="5">
        <v>1830.1000000000001</v>
      </c>
      <c r="E370" s="44">
        <f ca="1">IF(ISNUMBER(F_Udlaan_Bred_Smal[[#This Row],[BNP]]),F_Udlaan_Bred_Smal[[#This Row],[Udlån, smal definition]]/F_Udlaan_Bred_Smal[[#This Row],[BNP]]*100,NA())</f>
        <v>183.66332501617399</v>
      </c>
      <c r="F370" s="44">
        <f ca="1">IF(ISNUMBER(F_Udlaan_Bred_Smal[[#This Row],[Udlån, bred definition]]),F_Udlaan_Bred_Smal[[#This Row],[Udlån, bred definition]]/F_Udlaan_Bred_Smal[[#This Row],[BNP]]*100,NA())</f>
        <v>253.11796843332607</v>
      </c>
    </row>
    <row r="371" spans="1:6" hidden="1" x14ac:dyDescent="0.3">
      <c r="A371" s="3">
        <v>40663</v>
      </c>
      <c r="B371" s="5">
        <v>3353.5277362249999</v>
      </c>
      <c r="C371" s="5"/>
      <c r="D371" s="5"/>
      <c r="E371" s="44" t="e">
        <f ca="1">IF(ISNUMBER(F_Udlaan_Bred_Smal[[#This Row],[BNP]]),F_Udlaan_Bred_Smal[[#This Row],[Udlån, smal definition]]/F_Udlaan_Bred_Smal[[#This Row],[BNP]]*100,NA())</f>
        <v>#N/A</v>
      </c>
      <c r="F371" s="44" t="e">
        <f ca="1">IF(ISNUMBER(F_Udlaan_Bred_Smal[[#This Row],[Udlån, bred definition]]),F_Udlaan_Bred_Smal[[#This Row],[Udlån, bred definition]]/F_Udlaan_Bred_Smal[[#This Row],[BNP]]*100,NA())</f>
        <v>#N/A</v>
      </c>
    </row>
    <row r="372" spans="1:6" hidden="1" x14ac:dyDescent="0.3">
      <c r="A372" s="3">
        <v>40694</v>
      </c>
      <c r="B372" s="5">
        <v>3340.0554619009999</v>
      </c>
      <c r="C372" s="5"/>
      <c r="D372" s="5"/>
      <c r="E372" s="44" t="e">
        <f ca="1">IF(ISNUMBER(F_Udlaan_Bred_Smal[[#This Row],[BNP]]),F_Udlaan_Bred_Smal[[#This Row],[Udlån, smal definition]]/F_Udlaan_Bred_Smal[[#This Row],[BNP]]*100,NA())</f>
        <v>#N/A</v>
      </c>
      <c r="F372" s="44" t="e">
        <f ca="1">IF(ISNUMBER(F_Udlaan_Bred_Smal[[#This Row],[Udlån, bred definition]]),F_Udlaan_Bred_Smal[[#This Row],[Udlån, bred definition]]/F_Udlaan_Bred_Smal[[#This Row],[BNP]]*100,NA())</f>
        <v>#N/A</v>
      </c>
    </row>
    <row r="373" spans="1:6" x14ac:dyDescent="0.3">
      <c r="A373" s="3">
        <v>40724</v>
      </c>
      <c r="B373" s="5">
        <v>3349.4751018419997</v>
      </c>
      <c r="C373" s="5">
        <v>4668.3530710691048</v>
      </c>
      <c r="D373" s="5">
        <v>1842.1</v>
      </c>
      <c r="E373" s="44">
        <f ca="1">IF(ISNUMBER(F_Udlaan_Bred_Smal[[#This Row],[BNP]]),F_Udlaan_Bred_Smal[[#This Row],[Udlån, smal definition]]/F_Udlaan_Bred_Smal[[#This Row],[BNP]]*100,NA())</f>
        <v>181.82916789761686</v>
      </c>
      <c r="F373" s="44">
        <f ca="1">IF(ISNUMBER(F_Udlaan_Bred_Smal[[#This Row],[Udlån, bred definition]]),F_Udlaan_Bred_Smal[[#This Row],[Udlån, bred definition]]/F_Udlaan_Bred_Smal[[#This Row],[BNP]]*100,NA())</f>
        <v>253.42560507405162</v>
      </c>
    </row>
    <row r="374" spans="1:6" hidden="1" x14ac:dyDescent="0.3">
      <c r="A374" s="3">
        <v>40755</v>
      </c>
      <c r="B374" s="5">
        <v>3335.6158412199998</v>
      </c>
      <c r="C374" s="5"/>
      <c r="D374" s="5"/>
      <c r="E374" s="44" t="e">
        <f ca="1">IF(ISNUMBER(F_Udlaan_Bred_Smal[[#This Row],[BNP]]),F_Udlaan_Bred_Smal[[#This Row],[Udlån, smal definition]]/F_Udlaan_Bred_Smal[[#This Row],[BNP]]*100,NA())</f>
        <v>#N/A</v>
      </c>
      <c r="F374" s="44" t="e">
        <f ca="1">IF(ISNUMBER(F_Udlaan_Bred_Smal[[#This Row],[Udlån, bred definition]]),F_Udlaan_Bred_Smal[[#This Row],[Udlån, bred definition]]/F_Udlaan_Bred_Smal[[#This Row],[BNP]]*100,NA())</f>
        <v>#N/A</v>
      </c>
    </row>
    <row r="375" spans="1:6" hidden="1" x14ac:dyDescent="0.3">
      <c r="A375" s="3">
        <v>40786</v>
      </c>
      <c r="B375" s="5">
        <v>3339.347691636</v>
      </c>
      <c r="C375" s="5"/>
      <c r="D375" s="5"/>
      <c r="E375" s="44" t="e">
        <f ca="1">IF(ISNUMBER(F_Udlaan_Bred_Smal[[#This Row],[BNP]]),F_Udlaan_Bred_Smal[[#This Row],[Udlån, smal definition]]/F_Udlaan_Bred_Smal[[#This Row],[BNP]]*100,NA())</f>
        <v>#N/A</v>
      </c>
      <c r="F375" s="44" t="e">
        <f ca="1">IF(ISNUMBER(F_Udlaan_Bred_Smal[[#This Row],[Udlån, bred definition]]),F_Udlaan_Bred_Smal[[#This Row],[Udlån, bred definition]]/F_Udlaan_Bred_Smal[[#This Row],[BNP]]*100,NA())</f>
        <v>#N/A</v>
      </c>
    </row>
    <row r="376" spans="1:6" x14ac:dyDescent="0.3">
      <c r="A376" s="3">
        <v>40816</v>
      </c>
      <c r="B376" s="5">
        <v>3349.1503111509996</v>
      </c>
      <c r="C376" s="5">
        <v>4783.0742763042344</v>
      </c>
      <c r="D376" s="5">
        <v>1842.8000000000002</v>
      </c>
      <c r="E376" s="44">
        <f ca="1">IF(ISNUMBER(F_Udlaan_Bred_Smal[[#This Row],[BNP]]),F_Udlaan_Bred_Smal[[#This Row],[Udlån, smal definition]]/F_Udlaan_Bred_Smal[[#This Row],[BNP]]*100,NA())</f>
        <v>181.74247401513998</v>
      </c>
      <c r="F376" s="44">
        <f ca="1">IF(ISNUMBER(F_Udlaan_Bred_Smal[[#This Row],[Udlån, bred definition]]),F_Udlaan_Bred_Smal[[#This Row],[Udlån, bred definition]]/F_Udlaan_Bred_Smal[[#This Row],[BNP]]*100,NA())</f>
        <v>259.55471436424102</v>
      </c>
    </row>
    <row r="377" spans="1:6" hidden="1" x14ac:dyDescent="0.3">
      <c r="A377" s="3">
        <v>40847</v>
      </c>
      <c r="B377" s="5">
        <v>3345.9144773909998</v>
      </c>
      <c r="C377" s="5"/>
      <c r="D377" s="5"/>
      <c r="E377" s="44" t="e">
        <f ca="1">IF(ISNUMBER(F_Udlaan_Bred_Smal[[#This Row],[BNP]]),F_Udlaan_Bred_Smal[[#This Row],[Udlån, smal definition]]/F_Udlaan_Bred_Smal[[#This Row],[BNP]]*100,NA())</f>
        <v>#N/A</v>
      </c>
      <c r="F377" s="44" t="e">
        <f ca="1">IF(ISNUMBER(F_Udlaan_Bred_Smal[[#This Row],[Udlån, bred definition]]),F_Udlaan_Bred_Smal[[#This Row],[Udlån, bred definition]]/F_Udlaan_Bred_Smal[[#This Row],[BNP]]*100,NA())</f>
        <v>#N/A</v>
      </c>
    </row>
    <row r="378" spans="1:6" hidden="1" x14ac:dyDescent="0.3">
      <c r="A378" s="3">
        <v>40877</v>
      </c>
      <c r="B378" s="5">
        <v>3347.5570294919999</v>
      </c>
      <c r="C378" s="5"/>
      <c r="D378" s="5"/>
      <c r="E378" s="44" t="e">
        <f ca="1">IF(ISNUMBER(F_Udlaan_Bred_Smal[[#This Row],[BNP]]),F_Udlaan_Bred_Smal[[#This Row],[Udlån, smal definition]]/F_Udlaan_Bred_Smal[[#This Row],[BNP]]*100,NA())</f>
        <v>#N/A</v>
      </c>
      <c r="F378" s="44" t="e">
        <f ca="1">IF(ISNUMBER(F_Udlaan_Bred_Smal[[#This Row],[Udlån, bred definition]]),F_Udlaan_Bred_Smal[[#This Row],[Udlån, bred definition]]/F_Udlaan_Bred_Smal[[#This Row],[BNP]]*100,NA())</f>
        <v>#N/A</v>
      </c>
    </row>
    <row r="379" spans="1:6" x14ac:dyDescent="0.3">
      <c r="A379" s="3">
        <v>40908</v>
      </c>
      <c r="B379" s="5">
        <v>3352.6911618360004</v>
      </c>
      <c r="C379" s="5">
        <v>4834.8323592766719</v>
      </c>
      <c r="D379" s="5">
        <v>1846.8</v>
      </c>
      <c r="E379" s="44">
        <f ca="1">IF(ISNUMBER(F_Udlaan_Bred_Smal[[#This Row],[BNP]]),F_Udlaan_Bred_Smal[[#This Row],[Udlån, smal definition]]/F_Udlaan_Bred_Smal[[#This Row],[BNP]]*100,NA())</f>
        <v>181.54056540155946</v>
      </c>
      <c r="F379" s="44">
        <f ca="1">IF(ISNUMBER(F_Udlaan_Bred_Smal[[#This Row],[Udlån, bred definition]]),F_Udlaan_Bred_Smal[[#This Row],[Udlån, bred definition]]/F_Udlaan_Bred_Smal[[#This Row],[BNP]]*100,NA())</f>
        <v>261.79512450057786</v>
      </c>
    </row>
    <row r="380" spans="1:6" hidden="1" x14ac:dyDescent="0.3">
      <c r="A380" s="3">
        <v>40939</v>
      </c>
      <c r="B380" s="5">
        <v>3344.363675046</v>
      </c>
      <c r="C380" s="5"/>
      <c r="D380" s="5"/>
      <c r="E380" s="44" t="e">
        <f ca="1">IF(ISNUMBER(F_Udlaan_Bred_Smal[[#This Row],[BNP]]),F_Udlaan_Bred_Smal[[#This Row],[Udlån, smal definition]]/F_Udlaan_Bred_Smal[[#This Row],[BNP]]*100,NA())</f>
        <v>#N/A</v>
      </c>
      <c r="F380" s="44" t="e">
        <f ca="1">IF(ISNUMBER(F_Udlaan_Bred_Smal[[#This Row],[Udlån, bred definition]]),F_Udlaan_Bred_Smal[[#This Row],[Udlån, bred definition]]/F_Udlaan_Bred_Smal[[#This Row],[BNP]]*100,NA())</f>
        <v>#N/A</v>
      </c>
    </row>
    <row r="381" spans="1:6" hidden="1" x14ac:dyDescent="0.3">
      <c r="A381" s="3">
        <v>40968</v>
      </c>
      <c r="B381" s="5">
        <v>3345.471503798</v>
      </c>
      <c r="C381" s="5"/>
      <c r="D381" s="5"/>
      <c r="E381" s="44" t="e">
        <f ca="1">IF(ISNUMBER(F_Udlaan_Bred_Smal[[#This Row],[BNP]]),F_Udlaan_Bred_Smal[[#This Row],[Udlån, smal definition]]/F_Udlaan_Bred_Smal[[#This Row],[BNP]]*100,NA())</f>
        <v>#N/A</v>
      </c>
      <c r="F381" s="44" t="e">
        <f ca="1">IF(ISNUMBER(F_Udlaan_Bred_Smal[[#This Row],[Udlån, bred definition]]),F_Udlaan_Bred_Smal[[#This Row],[Udlån, bred definition]]/F_Udlaan_Bred_Smal[[#This Row],[BNP]]*100,NA())</f>
        <v>#N/A</v>
      </c>
    </row>
    <row r="382" spans="1:6" x14ac:dyDescent="0.3">
      <c r="A382" s="3">
        <v>40999</v>
      </c>
      <c r="B382" s="5">
        <v>3359.2143663750003</v>
      </c>
      <c r="C382" s="5">
        <v>4897.3230165246714</v>
      </c>
      <c r="D382" s="5">
        <v>1854.6999999999998</v>
      </c>
      <c r="E382" s="44">
        <f ca="1">IF(ISNUMBER(F_Udlaan_Bred_Smal[[#This Row],[BNP]]),F_Udlaan_Bred_Smal[[#This Row],[Udlån, smal definition]]/F_Udlaan_Bred_Smal[[#This Row],[BNP]]*100,NA())</f>
        <v>181.11901473958056</v>
      </c>
      <c r="F382" s="44">
        <f ca="1">IF(ISNUMBER(F_Udlaan_Bred_Smal[[#This Row],[Udlån, bred definition]]),F_Udlaan_Bred_Smal[[#This Row],[Udlån, bred definition]]/F_Udlaan_Bred_Smal[[#This Row],[BNP]]*100,NA())</f>
        <v>264.04933501507907</v>
      </c>
    </row>
    <row r="383" spans="1:6" hidden="1" x14ac:dyDescent="0.3">
      <c r="A383" s="3">
        <v>41029</v>
      </c>
      <c r="B383" s="5">
        <v>3361.9272252639998</v>
      </c>
      <c r="C383" s="5"/>
      <c r="D383" s="5"/>
      <c r="E383" s="44" t="e">
        <f ca="1">IF(ISNUMBER(F_Udlaan_Bred_Smal[[#This Row],[BNP]]),F_Udlaan_Bred_Smal[[#This Row],[Udlån, smal definition]]/F_Udlaan_Bred_Smal[[#This Row],[BNP]]*100,NA())</f>
        <v>#N/A</v>
      </c>
      <c r="F383" s="44" t="e">
        <f ca="1">IF(ISNUMBER(F_Udlaan_Bred_Smal[[#This Row],[Udlån, bred definition]]),F_Udlaan_Bred_Smal[[#This Row],[Udlån, bred definition]]/F_Udlaan_Bred_Smal[[#This Row],[BNP]]*100,NA())</f>
        <v>#N/A</v>
      </c>
    </row>
    <row r="384" spans="1:6" hidden="1" x14ac:dyDescent="0.3">
      <c r="A384" s="3">
        <v>41060</v>
      </c>
      <c r="B384" s="5">
        <v>3352.8789468909999</v>
      </c>
      <c r="C384" s="5"/>
      <c r="D384" s="5"/>
      <c r="E384" s="44" t="e">
        <f ca="1">IF(ISNUMBER(F_Udlaan_Bred_Smal[[#This Row],[BNP]]),F_Udlaan_Bred_Smal[[#This Row],[Udlån, smal definition]]/F_Udlaan_Bred_Smal[[#This Row],[BNP]]*100,NA())</f>
        <v>#N/A</v>
      </c>
      <c r="F384" s="44" t="e">
        <f ca="1">IF(ISNUMBER(F_Udlaan_Bred_Smal[[#This Row],[Udlån, bred definition]]),F_Udlaan_Bred_Smal[[#This Row],[Udlån, bred definition]]/F_Udlaan_Bred_Smal[[#This Row],[BNP]]*100,NA())</f>
        <v>#N/A</v>
      </c>
    </row>
    <row r="385" spans="1:6" x14ac:dyDescent="0.3">
      <c r="A385" s="3">
        <v>41090</v>
      </c>
      <c r="B385" s="5">
        <v>3368.208983003</v>
      </c>
      <c r="C385" s="5">
        <v>4925.8215136192166</v>
      </c>
      <c r="D385" s="5">
        <v>1865.8</v>
      </c>
      <c r="E385" s="44">
        <f ca="1">IF(ISNUMBER(F_Udlaan_Bred_Smal[[#This Row],[BNP]]),F_Udlaan_Bred_Smal[[#This Row],[Udlån, smal definition]]/F_Udlaan_Bred_Smal[[#This Row],[BNP]]*100,NA())</f>
        <v>180.5235814665559</v>
      </c>
      <c r="F385" s="44">
        <f ca="1">IF(ISNUMBER(F_Udlaan_Bred_Smal[[#This Row],[Udlån, bred definition]]),F_Udlaan_Bred_Smal[[#This Row],[Udlån, bred definition]]/F_Udlaan_Bred_Smal[[#This Row],[BNP]]*100,NA())</f>
        <v>264.00586952616663</v>
      </c>
    </row>
    <row r="386" spans="1:6" hidden="1" x14ac:dyDescent="0.3">
      <c r="A386" s="3">
        <v>41121</v>
      </c>
      <c r="B386" s="5">
        <v>3349.3680815140001</v>
      </c>
      <c r="C386" s="5"/>
      <c r="D386" s="5"/>
      <c r="E386" s="44" t="e">
        <f ca="1">IF(ISNUMBER(F_Udlaan_Bred_Smal[[#This Row],[BNP]]),F_Udlaan_Bred_Smal[[#This Row],[Udlån, smal definition]]/F_Udlaan_Bred_Smal[[#This Row],[BNP]]*100,NA())</f>
        <v>#N/A</v>
      </c>
      <c r="F386" s="44" t="e">
        <f ca="1">IF(ISNUMBER(F_Udlaan_Bred_Smal[[#This Row],[Udlån, bred definition]]),F_Udlaan_Bred_Smal[[#This Row],[Udlån, bred definition]]/F_Udlaan_Bred_Smal[[#This Row],[BNP]]*100,NA())</f>
        <v>#N/A</v>
      </c>
    </row>
    <row r="387" spans="1:6" hidden="1" x14ac:dyDescent="0.3">
      <c r="A387" s="3">
        <v>41152</v>
      </c>
      <c r="B387" s="5">
        <v>3340.5521941880006</v>
      </c>
      <c r="C387" s="5"/>
      <c r="D387" s="5"/>
      <c r="E387" s="44" t="e">
        <f ca="1">IF(ISNUMBER(F_Udlaan_Bred_Smal[[#This Row],[BNP]]),F_Udlaan_Bred_Smal[[#This Row],[Udlån, smal definition]]/F_Udlaan_Bred_Smal[[#This Row],[BNP]]*100,NA())</f>
        <v>#N/A</v>
      </c>
      <c r="F387" s="44" t="e">
        <f ca="1">IF(ISNUMBER(F_Udlaan_Bred_Smal[[#This Row],[Udlån, bred definition]]),F_Udlaan_Bred_Smal[[#This Row],[Udlån, bred definition]]/F_Udlaan_Bred_Smal[[#This Row],[BNP]]*100,NA())</f>
        <v>#N/A</v>
      </c>
    </row>
    <row r="388" spans="1:6" x14ac:dyDescent="0.3">
      <c r="A388" s="3">
        <v>41182</v>
      </c>
      <c r="B388" s="5">
        <v>3348.4268771769994</v>
      </c>
      <c r="C388" s="5">
        <v>4910.9916537639838</v>
      </c>
      <c r="D388" s="5">
        <v>1883.4</v>
      </c>
      <c r="E388" s="44">
        <f ca="1">IF(ISNUMBER(F_Udlaan_Bred_Smal[[#This Row],[BNP]]),F_Udlaan_Bred_Smal[[#This Row],[Udlån, smal definition]]/F_Udlaan_Bred_Smal[[#This Row],[BNP]]*100,NA())</f>
        <v>177.78628422942546</v>
      </c>
      <c r="F388" s="44">
        <f ca="1">IF(ISNUMBER(F_Udlaan_Bred_Smal[[#This Row],[Udlån, bred definition]]),F_Udlaan_Bred_Smal[[#This Row],[Udlån, bred definition]]/F_Udlaan_Bred_Smal[[#This Row],[BNP]]*100,NA())</f>
        <v>260.75138864627712</v>
      </c>
    </row>
    <row r="389" spans="1:6" hidden="1" x14ac:dyDescent="0.3">
      <c r="A389" s="3">
        <v>41213</v>
      </c>
      <c r="B389" s="5">
        <v>3334.659583737</v>
      </c>
      <c r="C389" s="5"/>
      <c r="D389" s="5"/>
      <c r="E389" s="44" t="e">
        <f ca="1">IF(ISNUMBER(F_Udlaan_Bred_Smal[[#This Row],[BNP]]),F_Udlaan_Bred_Smal[[#This Row],[Udlån, smal definition]]/F_Udlaan_Bred_Smal[[#This Row],[BNP]]*100,NA())</f>
        <v>#N/A</v>
      </c>
      <c r="F389" s="44" t="e">
        <f ca="1">IF(ISNUMBER(F_Udlaan_Bred_Smal[[#This Row],[Udlån, bred definition]]),F_Udlaan_Bred_Smal[[#This Row],[Udlån, bred definition]]/F_Udlaan_Bred_Smal[[#This Row],[BNP]]*100,NA())</f>
        <v>#N/A</v>
      </c>
    </row>
    <row r="390" spans="1:6" hidden="1" x14ac:dyDescent="0.3">
      <c r="A390" s="3">
        <v>41243</v>
      </c>
      <c r="B390" s="5">
        <v>3337.9528205649999</v>
      </c>
      <c r="C390" s="5"/>
      <c r="D390" s="5"/>
      <c r="E390" s="44" t="e">
        <f ca="1">IF(ISNUMBER(F_Udlaan_Bred_Smal[[#This Row],[BNP]]),F_Udlaan_Bred_Smal[[#This Row],[Udlån, smal definition]]/F_Udlaan_Bred_Smal[[#This Row],[BNP]]*100,NA())</f>
        <v>#N/A</v>
      </c>
      <c r="F390" s="44" t="e">
        <f ca="1">IF(ISNUMBER(F_Udlaan_Bred_Smal[[#This Row],[Udlån, bred definition]]),F_Udlaan_Bred_Smal[[#This Row],[Udlån, bred definition]]/F_Udlaan_Bred_Smal[[#This Row],[BNP]]*100,NA())</f>
        <v>#N/A</v>
      </c>
    </row>
    <row r="391" spans="1:6" x14ac:dyDescent="0.3">
      <c r="A391" s="3">
        <v>41274</v>
      </c>
      <c r="B391" s="5">
        <v>3339.283616622</v>
      </c>
      <c r="C391" s="5">
        <v>4987.7191779732366</v>
      </c>
      <c r="D391" s="5">
        <v>1895</v>
      </c>
      <c r="E391" s="44">
        <f ca="1">IF(ISNUMBER(F_Udlaan_Bred_Smal[[#This Row],[BNP]]),F_Udlaan_Bred_Smal[[#This Row],[Udlån, smal definition]]/F_Udlaan_Bred_Smal[[#This Row],[BNP]]*100,NA())</f>
        <v>176.21549428084433</v>
      </c>
      <c r="F391" s="44">
        <f ca="1">IF(ISNUMBER(F_Udlaan_Bred_Smal[[#This Row],[Udlån, bred definition]]),F_Udlaan_Bred_Smal[[#This Row],[Udlån, bred definition]]/F_Udlaan_Bred_Smal[[#This Row],[BNP]]*100,NA())</f>
        <v>263.20417825716288</v>
      </c>
    </row>
    <row r="392" spans="1:6" hidden="1" x14ac:dyDescent="0.3">
      <c r="A392" s="3">
        <v>41305</v>
      </c>
      <c r="B392" s="5">
        <v>3326.3539311300001</v>
      </c>
      <c r="C392" s="5"/>
      <c r="D392" s="5"/>
      <c r="E392" s="44" t="e">
        <f ca="1">IF(ISNUMBER(F_Udlaan_Bred_Smal[[#This Row],[BNP]]),F_Udlaan_Bred_Smal[[#This Row],[Udlån, smal definition]]/F_Udlaan_Bred_Smal[[#This Row],[BNP]]*100,NA())</f>
        <v>#N/A</v>
      </c>
      <c r="F392" s="44" t="e">
        <f ca="1">IF(ISNUMBER(F_Udlaan_Bred_Smal[[#This Row],[Udlån, bred definition]]),F_Udlaan_Bred_Smal[[#This Row],[Udlån, bred definition]]/F_Udlaan_Bred_Smal[[#This Row],[BNP]]*100,NA())</f>
        <v>#N/A</v>
      </c>
    </row>
    <row r="393" spans="1:6" hidden="1" x14ac:dyDescent="0.3">
      <c r="A393" s="3">
        <v>41333</v>
      </c>
      <c r="B393" s="5">
        <v>3332.6545918860002</v>
      </c>
      <c r="C393" s="5"/>
      <c r="D393" s="5"/>
      <c r="E393" s="44" t="e">
        <f ca="1">IF(ISNUMBER(F_Udlaan_Bred_Smal[[#This Row],[BNP]]),F_Udlaan_Bred_Smal[[#This Row],[Udlån, smal definition]]/F_Udlaan_Bred_Smal[[#This Row],[BNP]]*100,NA())</f>
        <v>#N/A</v>
      </c>
      <c r="F393" s="44" t="e">
        <f ca="1">IF(ISNUMBER(F_Udlaan_Bred_Smal[[#This Row],[Udlån, bred definition]]),F_Udlaan_Bred_Smal[[#This Row],[Udlån, bred definition]]/F_Udlaan_Bred_Smal[[#This Row],[BNP]]*100,NA())</f>
        <v>#N/A</v>
      </c>
    </row>
    <row r="394" spans="1:6" x14ac:dyDescent="0.3">
      <c r="A394" s="3">
        <v>41364</v>
      </c>
      <c r="B394" s="5">
        <v>3337.3337179749997</v>
      </c>
      <c r="C394" s="5">
        <v>4974.1284568756455</v>
      </c>
      <c r="D394" s="5">
        <v>1901.7</v>
      </c>
      <c r="E394" s="44">
        <f ca="1">IF(ISNUMBER(F_Udlaan_Bred_Smal[[#This Row],[BNP]]),F_Udlaan_Bred_Smal[[#This Row],[Udlån, smal definition]]/F_Udlaan_Bred_Smal[[#This Row],[BNP]]*100,NA())</f>
        <v>175.49212378266813</v>
      </c>
      <c r="F394" s="44">
        <f ca="1">IF(ISNUMBER(F_Udlaan_Bred_Smal[[#This Row],[Udlån, bred definition]]),F_Udlaan_Bred_Smal[[#This Row],[Udlån, bred definition]]/F_Udlaan_Bred_Smal[[#This Row],[BNP]]*100,NA())</f>
        <v>261.56220523088001</v>
      </c>
    </row>
    <row r="395" spans="1:6" hidden="1" x14ac:dyDescent="0.3">
      <c r="A395" s="3">
        <v>41394</v>
      </c>
      <c r="B395" s="5">
        <v>3330.2785608989998</v>
      </c>
      <c r="C395" s="5"/>
      <c r="D395" s="5"/>
      <c r="E395" s="44" t="e">
        <f ca="1">IF(ISNUMBER(F_Udlaan_Bred_Smal[[#This Row],[BNP]]),F_Udlaan_Bred_Smal[[#This Row],[Udlån, smal definition]]/F_Udlaan_Bred_Smal[[#This Row],[BNP]]*100,NA())</f>
        <v>#N/A</v>
      </c>
      <c r="F395" s="44" t="e">
        <f ca="1">IF(ISNUMBER(F_Udlaan_Bred_Smal[[#This Row],[Udlån, bred definition]]),F_Udlaan_Bred_Smal[[#This Row],[Udlån, bred definition]]/F_Udlaan_Bred_Smal[[#This Row],[BNP]]*100,NA())</f>
        <v>#N/A</v>
      </c>
    </row>
    <row r="396" spans="1:6" hidden="1" x14ac:dyDescent="0.3">
      <c r="A396" s="3">
        <v>41425</v>
      </c>
      <c r="B396" s="5">
        <v>3336.0826599060001</v>
      </c>
      <c r="C396" s="5"/>
      <c r="D396" s="5"/>
      <c r="E396" s="44" t="e">
        <f ca="1">IF(ISNUMBER(F_Udlaan_Bred_Smal[[#This Row],[BNP]]),F_Udlaan_Bred_Smal[[#This Row],[Udlån, smal definition]]/F_Udlaan_Bred_Smal[[#This Row],[BNP]]*100,NA())</f>
        <v>#N/A</v>
      </c>
      <c r="F396" s="44" t="e">
        <f ca="1">IF(ISNUMBER(F_Udlaan_Bred_Smal[[#This Row],[Udlån, bred definition]]),F_Udlaan_Bred_Smal[[#This Row],[Udlån, bred definition]]/F_Udlaan_Bred_Smal[[#This Row],[BNP]]*100,NA())</f>
        <v>#N/A</v>
      </c>
    </row>
    <row r="397" spans="1:6" x14ac:dyDescent="0.3">
      <c r="A397" s="3">
        <v>41455</v>
      </c>
      <c r="B397" s="5">
        <v>3338.1412481850002</v>
      </c>
      <c r="C397" s="5">
        <v>4953.7956497270707</v>
      </c>
      <c r="D397" s="5">
        <v>1911.5</v>
      </c>
      <c r="E397" s="44">
        <f ca="1">IF(ISNUMBER(F_Udlaan_Bred_Smal[[#This Row],[BNP]]),F_Udlaan_Bred_Smal[[#This Row],[Udlån, smal definition]]/F_Udlaan_Bred_Smal[[#This Row],[BNP]]*100,NA())</f>
        <v>174.63464547135757</v>
      </c>
      <c r="F397" s="44">
        <f ca="1">IF(ISNUMBER(F_Udlaan_Bred_Smal[[#This Row],[Udlån, bred definition]]),F_Udlaan_Bred_Smal[[#This Row],[Udlån, bred definition]]/F_Udlaan_Bred_Smal[[#This Row],[BNP]]*100,NA())</f>
        <v>259.15750194753178</v>
      </c>
    </row>
    <row r="398" spans="1:6" hidden="1" x14ac:dyDescent="0.3">
      <c r="A398" s="3">
        <v>41486</v>
      </c>
      <c r="B398" s="5">
        <v>3325.2022333190002</v>
      </c>
      <c r="C398" s="5"/>
      <c r="D398" s="5"/>
      <c r="E398" s="44" t="e">
        <f ca="1">IF(ISNUMBER(F_Udlaan_Bred_Smal[[#This Row],[BNP]]),F_Udlaan_Bred_Smal[[#This Row],[Udlån, smal definition]]/F_Udlaan_Bred_Smal[[#This Row],[BNP]]*100,NA())</f>
        <v>#N/A</v>
      </c>
      <c r="F398" s="44" t="e">
        <f ca="1">IF(ISNUMBER(F_Udlaan_Bred_Smal[[#This Row],[Udlån, bred definition]]),F_Udlaan_Bred_Smal[[#This Row],[Udlån, bred definition]]/F_Udlaan_Bred_Smal[[#This Row],[BNP]]*100,NA())</f>
        <v>#N/A</v>
      </c>
    </row>
    <row r="399" spans="1:6" hidden="1" x14ac:dyDescent="0.3">
      <c r="A399" s="3">
        <v>41517</v>
      </c>
      <c r="B399" s="5">
        <v>3332.0455375830002</v>
      </c>
      <c r="C399" s="5"/>
      <c r="D399" s="5"/>
      <c r="E399" s="44" t="e">
        <f ca="1">IF(ISNUMBER(F_Udlaan_Bred_Smal[[#This Row],[BNP]]),F_Udlaan_Bred_Smal[[#This Row],[Udlån, smal definition]]/F_Udlaan_Bred_Smal[[#This Row],[BNP]]*100,NA())</f>
        <v>#N/A</v>
      </c>
      <c r="F399" s="44" t="e">
        <f ca="1">IF(ISNUMBER(F_Udlaan_Bred_Smal[[#This Row],[Udlån, bred definition]]),F_Udlaan_Bred_Smal[[#This Row],[Udlån, bred definition]]/F_Udlaan_Bred_Smal[[#This Row],[BNP]]*100,NA())</f>
        <v>#N/A</v>
      </c>
    </row>
    <row r="400" spans="1:6" x14ac:dyDescent="0.3">
      <c r="A400" s="3">
        <v>41547</v>
      </c>
      <c r="B400" s="5">
        <v>3341.9001638079999</v>
      </c>
      <c r="C400" s="5">
        <v>4952.9183780583626</v>
      </c>
      <c r="D400" s="5">
        <v>1919.6000000000001</v>
      </c>
      <c r="E400" s="44">
        <f ca="1">IF(ISNUMBER(F_Udlaan_Bred_Smal[[#This Row],[BNP]]),F_Udlaan_Bred_Smal[[#This Row],[Udlån, smal definition]]/F_Udlaan_Bred_Smal[[#This Row],[BNP]]*100,NA())</f>
        <v>174.09356969201914</v>
      </c>
      <c r="F400" s="44">
        <f ca="1">IF(ISNUMBER(F_Udlaan_Bred_Smal[[#This Row],[Udlån, bred definition]]),F_Udlaan_Bred_Smal[[#This Row],[Udlån, bred definition]]/F_Udlaan_Bred_Smal[[#This Row],[BNP]]*100,NA())</f>
        <v>258.01825265984382</v>
      </c>
    </row>
    <row r="401" spans="1:6" hidden="1" x14ac:dyDescent="0.3">
      <c r="A401" s="3">
        <v>41578</v>
      </c>
      <c r="B401" s="5">
        <v>3328.323522346941</v>
      </c>
      <c r="C401" s="5"/>
      <c r="D401" s="5"/>
      <c r="E401" s="44" t="e">
        <f ca="1">IF(ISNUMBER(F_Udlaan_Bred_Smal[[#This Row],[BNP]]),F_Udlaan_Bred_Smal[[#This Row],[Udlån, smal definition]]/F_Udlaan_Bred_Smal[[#This Row],[BNP]]*100,NA())</f>
        <v>#N/A</v>
      </c>
      <c r="F401" s="44" t="e">
        <f ca="1">IF(ISNUMBER(F_Udlaan_Bred_Smal[[#This Row],[Udlån, bred definition]]),F_Udlaan_Bred_Smal[[#This Row],[Udlån, bred definition]]/F_Udlaan_Bred_Smal[[#This Row],[BNP]]*100,NA())</f>
        <v>#N/A</v>
      </c>
    </row>
    <row r="402" spans="1:6" hidden="1" x14ac:dyDescent="0.3">
      <c r="A402" s="3">
        <v>41608</v>
      </c>
      <c r="B402" s="5">
        <v>3337.125483999871</v>
      </c>
      <c r="C402" s="5"/>
      <c r="D402" s="5"/>
      <c r="E402" s="44" t="e">
        <f ca="1">IF(ISNUMBER(F_Udlaan_Bred_Smal[[#This Row],[BNP]]),F_Udlaan_Bred_Smal[[#This Row],[Udlån, smal definition]]/F_Udlaan_Bred_Smal[[#This Row],[BNP]]*100,NA())</f>
        <v>#N/A</v>
      </c>
      <c r="F402" s="44" t="e">
        <f ca="1">IF(ISNUMBER(F_Udlaan_Bred_Smal[[#This Row],[Udlån, bred definition]]),F_Udlaan_Bred_Smal[[#This Row],[Udlån, bred definition]]/F_Udlaan_Bred_Smal[[#This Row],[BNP]]*100,NA())</f>
        <v>#N/A</v>
      </c>
    </row>
    <row r="403" spans="1:6" x14ac:dyDescent="0.3">
      <c r="A403" s="3">
        <v>41639</v>
      </c>
      <c r="B403" s="5">
        <v>3340.5813706953131</v>
      </c>
      <c r="C403" s="5">
        <v>4858.2039636662175</v>
      </c>
      <c r="D403" s="5">
        <v>1929.7</v>
      </c>
      <c r="E403" s="44">
        <f ca="1">IF(ISNUMBER(F_Udlaan_Bred_Smal[[#This Row],[BNP]]),F_Udlaan_Bred_Smal[[#This Row],[Udlån, smal definition]]/F_Udlaan_Bred_Smal[[#This Row],[BNP]]*100,NA())</f>
        <v>173.11402656865386</v>
      </c>
      <c r="F403" s="44">
        <f ca="1">IF(ISNUMBER(F_Udlaan_Bred_Smal[[#This Row],[Udlån, bred definition]]),F_Udlaan_Bred_Smal[[#This Row],[Udlån, bred definition]]/F_Udlaan_Bred_Smal[[#This Row],[BNP]]*100,NA())</f>
        <v>251.75954623341542</v>
      </c>
    </row>
    <row r="404" spans="1:6" hidden="1" x14ac:dyDescent="0.3">
      <c r="A404" s="3">
        <v>41670</v>
      </c>
      <c r="B404" s="5">
        <v>3323.452710164323</v>
      </c>
      <c r="C404" s="5"/>
      <c r="D404" s="5"/>
      <c r="E404" s="44" t="e">
        <f ca="1">IF(ISNUMBER(F_Udlaan_Bred_Smal[[#This Row],[BNP]]),F_Udlaan_Bred_Smal[[#This Row],[Udlån, smal definition]]/F_Udlaan_Bred_Smal[[#This Row],[BNP]]*100,NA())</f>
        <v>#N/A</v>
      </c>
      <c r="F404" s="44" t="e">
        <f ca="1">IF(ISNUMBER(F_Udlaan_Bred_Smal[[#This Row],[Udlån, bred definition]]),F_Udlaan_Bred_Smal[[#This Row],[Udlån, bred definition]]/F_Udlaan_Bred_Smal[[#This Row],[BNP]]*100,NA())</f>
        <v>#N/A</v>
      </c>
    </row>
    <row r="405" spans="1:6" hidden="1" x14ac:dyDescent="0.3">
      <c r="A405" s="3">
        <v>41698</v>
      </c>
      <c r="B405" s="5">
        <v>3322.6092664114021</v>
      </c>
      <c r="C405" s="5"/>
      <c r="D405" s="5"/>
      <c r="E405" s="44" t="e">
        <f ca="1">IF(ISNUMBER(F_Udlaan_Bred_Smal[[#This Row],[BNP]]),F_Udlaan_Bred_Smal[[#This Row],[Udlån, smal definition]]/F_Udlaan_Bred_Smal[[#This Row],[BNP]]*100,NA())</f>
        <v>#N/A</v>
      </c>
      <c r="F405" s="44" t="e">
        <f ca="1">IF(ISNUMBER(F_Udlaan_Bred_Smal[[#This Row],[Udlån, bred definition]]),F_Udlaan_Bred_Smal[[#This Row],[Udlån, bred definition]]/F_Udlaan_Bred_Smal[[#This Row],[BNP]]*100,NA())</f>
        <v>#N/A</v>
      </c>
    </row>
    <row r="406" spans="1:6" x14ac:dyDescent="0.3">
      <c r="A406" s="3">
        <v>41729</v>
      </c>
      <c r="B406" s="5">
        <v>3342.3053361848688</v>
      </c>
      <c r="C406" s="5">
        <v>4885.9625721184002</v>
      </c>
      <c r="D406" s="5">
        <v>1945</v>
      </c>
      <c r="E406" s="44">
        <f ca="1">IF(ISNUMBER(F_Udlaan_Bred_Smal[[#This Row],[BNP]]),F_Udlaan_Bred_Smal[[#This Row],[Udlån, smal definition]]/F_Udlaan_Bred_Smal[[#This Row],[BNP]]*100,NA())</f>
        <v>171.8408913205588</v>
      </c>
      <c r="F406" s="44">
        <f ca="1">IF(ISNUMBER(F_Udlaan_Bred_Smal[[#This Row],[Udlån, bred definition]]),F_Udlaan_Bred_Smal[[#This Row],[Udlån, bred definition]]/F_Udlaan_Bred_Smal[[#This Row],[BNP]]*100,NA())</f>
        <v>251.20630190840103</v>
      </c>
    </row>
    <row r="407" spans="1:6" hidden="1" x14ac:dyDescent="0.3">
      <c r="A407" s="3">
        <v>41759</v>
      </c>
      <c r="B407" s="5">
        <v>3329.2372550138402</v>
      </c>
      <c r="C407" s="5"/>
      <c r="D407" s="5"/>
      <c r="E407" s="44" t="e">
        <f ca="1">IF(ISNUMBER(F_Udlaan_Bred_Smal[[#This Row],[BNP]]),F_Udlaan_Bred_Smal[[#This Row],[Udlån, smal definition]]/F_Udlaan_Bred_Smal[[#This Row],[BNP]]*100,NA())</f>
        <v>#N/A</v>
      </c>
      <c r="F407" s="44" t="e">
        <f ca="1">IF(ISNUMBER(F_Udlaan_Bred_Smal[[#This Row],[Udlån, bred definition]]),F_Udlaan_Bred_Smal[[#This Row],[Udlån, bred definition]]/F_Udlaan_Bred_Smal[[#This Row],[BNP]]*100,NA())</f>
        <v>#N/A</v>
      </c>
    </row>
    <row r="408" spans="1:6" hidden="1" x14ac:dyDescent="0.3">
      <c r="A408" s="3">
        <v>41790</v>
      </c>
      <c r="B408" s="5">
        <v>3325.7245599562489</v>
      </c>
      <c r="C408" s="5"/>
      <c r="D408" s="5"/>
      <c r="E408" s="44" t="e">
        <f ca="1">IF(ISNUMBER(F_Udlaan_Bred_Smal[[#This Row],[BNP]]),F_Udlaan_Bred_Smal[[#This Row],[Udlån, smal definition]]/F_Udlaan_Bred_Smal[[#This Row],[BNP]]*100,NA())</f>
        <v>#N/A</v>
      </c>
      <c r="F408" s="44" t="e">
        <f ca="1">IF(ISNUMBER(F_Udlaan_Bred_Smal[[#This Row],[Udlån, bred definition]]),F_Udlaan_Bred_Smal[[#This Row],[Udlån, bred definition]]/F_Udlaan_Bred_Smal[[#This Row],[BNP]]*100,NA())</f>
        <v>#N/A</v>
      </c>
    </row>
    <row r="409" spans="1:6" x14ac:dyDescent="0.3">
      <c r="A409" s="3">
        <v>41820</v>
      </c>
      <c r="B409" s="5">
        <v>3331.3239180074497</v>
      </c>
      <c r="C409" s="5">
        <v>4863.2211227162334</v>
      </c>
      <c r="D409" s="5">
        <v>1952.7</v>
      </c>
      <c r="E409" s="44">
        <f ca="1">IF(ISNUMBER(F_Udlaan_Bred_Smal[[#This Row],[BNP]]),F_Udlaan_Bred_Smal[[#This Row],[Udlån, smal definition]]/F_Udlaan_Bred_Smal[[#This Row],[BNP]]*100,NA())</f>
        <v>170.60090735942285</v>
      </c>
      <c r="F409" s="44">
        <f ca="1">IF(ISNUMBER(F_Udlaan_Bred_Smal[[#This Row],[Udlån, bred definition]]),F_Udlaan_Bred_Smal[[#This Row],[Udlån, bred definition]]/F_Udlaan_Bred_Smal[[#This Row],[BNP]]*100,NA())</f>
        <v>249.05111500569637</v>
      </c>
    </row>
    <row r="410" spans="1:6" hidden="1" x14ac:dyDescent="0.3">
      <c r="A410" s="3">
        <v>41851</v>
      </c>
      <c r="B410" s="5">
        <v>3320.86662788473</v>
      </c>
      <c r="C410" s="5"/>
      <c r="D410" s="5"/>
      <c r="E410" s="44" t="e">
        <f ca="1">IF(ISNUMBER(F_Udlaan_Bred_Smal[[#This Row],[BNP]]),F_Udlaan_Bred_Smal[[#This Row],[Udlån, smal definition]]/F_Udlaan_Bred_Smal[[#This Row],[BNP]]*100,NA())</f>
        <v>#N/A</v>
      </c>
      <c r="F410" s="44" t="e">
        <f ca="1">IF(ISNUMBER(F_Udlaan_Bred_Smal[[#This Row],[Udlån, bred definition]]),F_Udlaan_Bred_Smal[[#This Row],[Udlån, bred definition]]/F_Udlaan_Bred_Smal[[#This Row],[BNP]]*100,NA())</f>
        <v>#N/A</v>
      </c>
    </row>
    <row r="411" spans="1:6" hidden="1" x14ac:dyDescent="0.3">
      <c r="A411" s="3">
        <v>41882</v>
      </c>
      <c r="B411" s="5">
        <v>3328.0256080147801</v>
      </c>
      <c r="C411" s="5"/>
      <c r="D411" s="5"/>
      <c r="E411" s="44" t="e">
        <f ca="1">IF(ISNUMBER(F_Udlaan_Bred_Smal[[#This Row],[BNP]]),F_Udlaan_Bred_Smal[[#This Row],[Udlån, smal definition]]/F_Udlaan_Bred_Smal[[#This Row],[BNP]]*100,NA())</f>
        <v>#N/A</v>
      </c>
      <c r="F411" s="44" t="e">
        <f ca="1">IF(ISNUMBER(F_Udlaan_Bred_Smal[[#This Row],[Udlån, bred definition]]),F_Udlaan_Bred_Smal[[#This Row],[Udlån, bred definition]]/F_Udlaan_Bred_Smal[[#This Row],[BNP]]*100,NA())</f>
        <v>#N/A</v>
      </c>
    </row>
    <row r="412" spans="1:6" x14ac:dyDescent="0.3">
      <c r="A412" s="3">
        <v>41912</v>
      </c>
      <c r="B412" s="5">
        <v>3339.3655040141462</v>
      </c>
      <c r="C412" s="5">
        <v>4990.0603804178281</v>
      </c>
      <c r="D412" s="5">
        <v>1964.2</v>
      </c>
      <c r="E412" s="44">
        <f ca="1">IF(ISNUMBER(F_Udlaan_Bred_Smal[[#This Row],[BNP]]),F_Udlaan_Bred_Smal[[#This Row],[Udlån, smal definition]]/F_Udlaan_Bred_Smal[[#This Row],[BNP]]*100,NA())</f>
        <v>170.01148070533276</v>
      </c>
      <c r="F412" s="44">
        <f ca="1">IF(ISNUMBER(F_Udlaan_Bred_Smal[[#This Row],[Udlån, bred definition]]),F_Udlaan_Bred_Smal[[#This Row],[Udlån, bred definition]]/F_Udlaan_Bred_Smal[[#This Row],[BNP]]*100,NA())</f>
        <v>254.0505233895646</v>
      </c>
    </row>
    <row r="413" spans="1:6" hidden="1" x14ac:dyDescent="0.3">
      <c r="A413" s="3">
        <v>41943</v>
      </c>
      <c r="B413" s="5">
        <v>3336.0026244441142</v>
      </c>
      <c r="C413" s="5"/>
      <c r="D413" s="5"/>
      <c r="E413" s="44" t="e">
        <f ca="1">IF(ISNUMBER(F_Udlaan_Bred_Smal[[#This Row],[BNP]]),F_Udlaan_Bred_Smal[[#This Row],[Udlån, smal definition]]/F_Udlaan_Bred_Smal[[#This Row],[BNP]]*100,NA())</f>
        <v>#N/A</v>
      </c>
      <c r="F413" s="44" t="e">
        <f ca="1">IF(ISNUMBER(F_Udlaan_Bred_Smal[[#This Row],[Udlån, bred definition]]),F_Udlaan_Bred_Smal[[#This Row],[Udlån, bred definition]]/F_Udlaan_Bred_Smal[[#This Row],[BNP]]*100,NA())</f>
        <v>#N/A</v>
      </c>
    </row>
    <row r="414" spans="1:6" hidden="1" x14ac:dyDescent="0.3">
      <c r="A414" s="3">
        <v>41973</v>
      </c>
      <c r="B414" s="5">
        <v>3337.5401838173257</v>
      </c>
      <c r="C414" s="5"/>
      <c r="D414" s="5"/>
      <c r="E414" s="44" t="e">
        <f ca="1">IF(ISNUMBER(F_Udlaan_Bred_Smal[[#This Row],[BNP]]),F_Udlaan_Bred_Smal[[#This Row],[Udlån, smal definition]]/F_Udlaan_Bred_Smal[[#This Row],[BNP]]*100,NA())</f>
        <v>#N/A</v>
      </c>
      <c r="F414" s="44" t="e">
        <f ca="1">IF(ISNUMBER(F_Udlaan_Bred_Smal[[#This Row],[Udlån, bred definition]]),F_Udlaan_Bred_Smal[[#This Row],[Udlån, bred definition]]/F_Udlaan_Bred_Smal[[#This Row],[BNP]]*100,NA())</f>
        <v>#N/A</v>
      </c>
    </row>
    <row r="415" spans="1:6" x14ac:dyDescent="0.3">
      <c r="A415" s="3">
        <v>42004</v>
      </c>
      <c r="B415" s="5">
        <v>3352.8969257531598</v>
      </c>
      <c r="C415" s="5">
        <v>5009.6139555256868</v>
      </c>
      <c r="D415" s="5">
        <v>1981.2</v>
      </c>
      <c r="E415" s="44">
        <f ca="1">IF(ISNUMBER(F_Udlaan_Bred_Smal[[#This Row],[BNP]]),F_Udlaan_Bred_Smal[[#This Row],[Udlån, smal definition]]/F_Udlaan_Bred_Smal[[#This Row],[BNP]]*100,NA())</f>
        <v>169.23566150581263</v>
      </c>
      <c r="F415" s="44">
        <f ca="1">IF(ISNUMBER(F_Udlaan_Bred_Smal[[#This Row],[Udlån, bred definition]]),F_Udlaan_Bred_Smal[[#This Row],[Udlån, bred definition]]/F_Udlaan_Bred_Smal[[#This Row],[BNP]]*100,NA())</f>
        <v>252.85755882927958</v>
      </c>
    </row>
    <row r="416" spans="1:6" hidden="1" x14ac:dyDescent="0.3">
      <c r="A416" s="3">
        <v>42035</v>
      </c>
      <c r="B416" s="5">
        <v>3334.6133328729584</v>
      </c>
      <c r="C416" s="5"/>
      <c r="D416" s="5"/>
      <c r="E416" s="44" t="e">
        <f ca="1">IF(ISNUMBER(F_Udlaan_Bred_Smal[[#This Row],[BNP]]),F_Udlaan_Bred_Smal[[#This Row],[Udlån, smal definition]]/F_Udlaan_Bred_Smal[[#This Row],[BNP]]*100,NA())</f>
        <v>#N/A</v>
      </c>
      <c r="F416" s="44" t="e">
        <f ca="1">IF(ISNUMBER(F_Udlaan_Bred_Smal[[#This Row],[Udlån, bred definition]]),F_Udlaan_Bred_Smal[[#This Row],[Udlån, bred definition]]/F_Udlaan_Bred_Smal[[#This Row],[BNP]]*100,NA())</f>
        <v>#N/A</v>
      </c>
    </row>
    <row r="417" spans="1:6" hidden="1" x14ac:dyDescent="0.3">
      <c r="A417" s="3">
        <v>42063</v>
      </c>
      <c r="B417" s="5">
        <v>3334.4706141211882</v>
      </c>
      <c r="C417" s="5"/>
      <c r="D417" s="5"/>
      <c r="E417" s="44" t="e">
        <f ca="1">IF(ISNUMBER(F_Udlaan_Bred_Smal[[#This Row],[BNP]]),F_Udlaan_Bred_Smal[[#This Row],[Udlån, smal definition]]/F_Udlaan_Bred_Smal[[#This Row],[BNP]]*100,NA())</f>
        <v>#N/A</v>
      </c>
      <c r="F417" s="44" t="e">
        <f ca="1">IF(ISNUMBER(F_Udlaan_Bred_Smal[[#This Row],[Udlån, bred definition]]),F_Udlaan_Bred_Smal[[#This Row],[Udlån, bred definition]]/F_Udlaan_Bred_Smal[[#This Row],[BNP]]*100,NA())</f>
        <v>#N/A</v>
      </c>
    </row>
    <row r="418" spans="1:6" x14ac:dyDescent="0.3">
      <c r="A418" s="3">
        <v>42094</v>
      </c>
      <c r="B418" s="5">
        <v>3355.7522869381069</v>
      </c>
      <c r="C418" s="5">
        <v>5053.7418072965384</v>
      </c>
      <c r="D418" s="5">
        <v>1997.5</v>
      </c>
      <c r="E418" s="44">
        <f ca="1">IF(ISNUMBER(F_Udlaan_Bred_Smal[[#This Row],[BNP]]),F_Udlaan_Bred_Smal[[#This Row],[Udlån, smal definition]]/F_Udlaan_Bred_Smal[[#This Row],[BNP]]*100,NA())</f>
        <v>167.99761136110675</v>
      </c>
      <c r="F418" s="44">
        <f ca="1">IF(ISNUMBER(F_Udlaan_Bred_Smal[[#This Row],[Udlån, bred definition]]),F_Udlaan_Bred_Smal[[#This Row],[Udlån, bred definition]]/F_Udlaan_Bred_Smal[[#This Row],[BNP]]*100,NA())</f>
        <v>253.00334454550878</v>
      </c>
    </row>
    <row r="419" spans="1:6" hidden="1" x14ac:dyDescent="0.3">
      <c r="A419" s="3">
        <v>42124</v>
      </c>
      <c r="B419" s="5">
        <v>3353.4778470477268</v>
      </c>
      <c r="C419" s="5"/>
      <c r="D419" s="5"/>
      <c r="E419" s="44" t="e">
        <f ca="1">IF(ISNUMBER(F_Udlaan_Bred_Smal[[#This Row],[BNP]]),F_Udlaan_Bred_Smal[[#This Row],[Udlån, smal definition]]/F_Udlaan_Bred_Smal[[#This Row],[BNP]]*100,NA())</f>
        <v>#N/A</v>
      </c>
      <c r="F419" s="44" t="e">
        <f ca="1">IF(ISNUMBER(F_Udlaan_Bred_Smal[[#This Row],[Udlån, bred definition]]),F_Udlaan_Bred_Smal[[#This Row],[Udlån, bred definition]]/F_Udlaan_Bred_Smal[[#This Row],[BNP]]*100,NA())</f>
        <v>#N/A</v>
      </c>
    </row>
    <row r="420" spans="1:6" hidden="1" x14ac:dyDescent="0.3">
      <c r="A420" s="3">
        <v>42155</v>
      </c>
      <c r="B420" s="5">
        <v>3356.2650480628968</v>
      </c>
      <c r="C420" s="5"/>
      <c r="D420" s="5"/>
      <c r="E420" s="44" t="e">
        <f ca="1">IF(ISNUMBER(F_Udlaan_Bred_Smal[[#This Row],[BNP]]),F_Udlaan_Bred_Smal[[#This Row],[Udlån, smal definition]]/F_Udlaan_Bred_Smal[[#This Row],[BNP]]*100,NA())</f>
        <v>#N/A</v>
      </c>
      <c r="F420" s="44" t="e">
        <f ca="1">IF(ISNUMBER(F_Udlaan_Bred_Smal[[#This Row],[Udlån, bred definition]]),F_Udlaan_Bred_Smal[[#This Row],[Udlån, bred definition]]/F_Udlaan_Bred_Smal[[#This Row],[BNP]]*100,NA())</f>
        <v>#N/A</v>
      </c>
    </row>
    <row r="421" spans="1:6" x14ac:dyDescent="0.3">
      <c r="A421" s="3">
        <v>42185</v>
      </c>
      <c r="B421" s="5">
        <v>3366.5077382644831</v>
      </c>
      <c r="C421" s="5">
        <v>5035.5848081372778</v>
      </c>
      <c r="D421" s="5">
        <v>2015.8000000000002</v>
      </c>
      <c r="E421" s="44">
        <f ca="1">IF(ISNUMBER(F_Udlaan_Bred_Smal[[#This Row],[BNP]]),F_Udlaan_Bred_Smal[[#This Row],[Udlån, smal definition]]/F_Udlaan_Bred_Smal[[#This Row],[BNP]]*100,NA())</f>
        <v>167.00603920351637</v>
      </c>
      <c r="F421" s="44">
        <f ca="1">IF(ISNUMBER(F_Udlaan_Bred_Smal[[#This Row],[Udlån, bred definition]]),F_Udlaan_Bred_Smal[[#This Row],[Udlån, bred definition]]/F_Udlaan_Bred_Smal[[#This Row],[BNP]]*100,NA())</f>
        <v>249.80577478605403</v>
      </c>
    </row>
    <row r="422" spans="1:6" hidden="1" x14ac:dyDescent="0.3">
      <c r="A422" s="3">
        <v>42216</v>
      </c>
      <c r="B422" s="5">
        <v>3358.7819506301234</v>
      </c>
      <c r="C422" s="5"/>
      <c r="D422" s="5"/>
      <c r="E422" s="44" t="e">
        <f ca="1">IF(ISNUMBER(F_Udlaan_Bred_Smal[[#This Row],[BNP]]),F_Udlaan_Bred_Smal[[#This Row],[Udlån, smal definition]]/F_Udlaan_Bred_Smal[[#This Row],[BNP]]*100,NA())</f>
        <v>#N/A</v>
      </c>
      <c r="F422" s="44" t="e">
        <f ca="1">IF(ISNUMBER(F_Udlaan_Bred_Smal[[#This Row],[Udlån, bred definition]]),F_Udlaan_Bred_Smal[[#This Row],[Udlån, bred definition]]/F_Udlaan_Bred_Smal[[#This Row],[BNP]]*100,NA())</f>
        <v>#N/A</v>
      </c>
    </row>
    <row r="423" spans="1:6" hidden="1" x14ac:dyDescent="0.3">
      <c r="A423" s="3">
        <v>42247</v>
      </c>
      <c r="B423" s="5">
        <v>3366.9829573654242</v>
      </c>
      <c r="C423" s="5"/>
      <c r="D423" s="5"/>
      <c r="E423" s="44" t="e">
        <f ca="1">IF(ISNUMBER(F_Udlaan_Bred_Smal[[#This Row],[BNP]]),F_Udlaan_Bred_Smal[[#This Row],[Udlån, smal definition]]/F_Udlaan_Bred_Smal[[#This Row],[BNP]]*100,NA())</f>
        <v>#N/A</v>
      </c>
      <c r="F423" s="44" t="e">
        <f ca="1">IF(ISNUMBER(F_Udlaan_Bred_Smal[[#This Row],[Udlån, bred definition]]),F_Udlaan_Bred_Smal[[#This Row],[Udlån, bred definition]]/F_Udlaan_Bred_Smal[[#This Row],[BNP]]*100,NA())</f>
        <v>#N/A</v>
      </c>
    </row>
    <row r="424" spans="1:6" x14ac:dyDescent="0.3">
      <c r="A424" s="3">
        <v>42277</v>
      </c>
      <c r="B424" s="5">
        <v>3372.6157403625507</v>
      </c>
      <c r="C424" s="5">
        <v>5116.1654375447652</v>
      </c>
      <c r="D424" s="5">
        <v>2028</v>
      </c>
      <c r="E424" s="44">
        <f ca="1">IF(ISNUMBER(F_Udlaan_Bred_Smal[[#This Row],[BNP]]),F_Udlaan_Bred_Smal[[#This Row],[Udlån, smal definition]]/F_Udlaan_Bred_Smal[[#This Row],[BNP]]*100,NA())</f>
        <v>166.30255129992852</v>
      </c>
      <c r="F424" s="44">
        <f ca="1">IF(ISNUMBER(F_Udlaan_Bred_Smal[[#This Row],[Udlån, bred definition]]),F_Udlaan_Bred_Smal[[#This Row],[Udlån, bred definition]]/F_Udlaan_Bred_Smal[[#This Row],[BNP]]*100,NA())</f>
        <v>252.2764022457971</v>
      </c>
    </row>
    <row r="425" spans="1:6" hidden="1" x14ac:dyDescent="0.3">
      <c r="A425" s="3">
        <v>42308</v>
      </c>
      <c r="B425" s="5">
        <v>3369.1765665131006</v>
      </c>
      <c r="C425" s="5"/>
      <c r="D425" s="5"/>
      <c r="E425" s="44" t="e">
        <f ca="1">IF(ISNUMBER(F_Udlaan_Bred_Smal[[#This Row],[BNP]]),F_Udlaan_Bred_Smal[[#This Row],[Udlån, smal definition]]/F_Udlaan_Bred_Smal[[#This Row],[BNP]]*100,NA())</f>
        <v>#N/A</v>
      </c>
      <c r="F425" s="44" t="e">
        <f ca="1">IF(ISNUMBER(F_Udlaan_Bred_Smal[[#This Row],[Udlån, bred definition]]),F_Udlaan_Bred_Smal[[#This Row],[Udlån, bred definition]]/F_Udlaan_Bred_Smal[[#This Row],[BNP]]*100,NA())</f>
        <v>#N/A</v>
      </c>
    </row>
    <row r="426" spans="1:6" hidden="1" x14ac:dyDescent="0.3">
      <c r="A426" s="3">
        <v>42338</v>
      </c>
      <c r="B426" s="5">
        <v>3372.0587176147706</v>
      </c>
      <c r="C426" s="5"/>
      <c r="D426" s="5"/>
      <c r="E426" s="44" t="e">
        <f ca="1">IF(ISNUMBER(F_Udlaan_Bred_Smal[[#This Row],[BNP]]),F_Udlaan_Bred_Smal[[#This Row],[Udlån, smal definition]]/F_Udlaan_Bred_Smal[[#This Row],[BNP]]*100,NA())</f>
        <v>#N/A</v>
      </c>
      <c r="F426" s="44" t="e">
        <f ca="1">IF(ISNUMBER(F_Udlaan_Bred_Smal[[#This Row],[Udlån, bred definition]]),F_Udlaan_Bred_Smal[[#This Row],[Udlån, bred definition]]/F_Udlaan_Bred_Smal[[#This Row],[BNP]]*100,NA())</f>
        <v>#N/A</v>
      </c>
    </row>
    <row r="427" spans="1:6" x14ac:dyDescent="0.3">
      <c r="A427" s="3">
        <v>42369</v>
      </c>
      <c r="B427" s="5">
        <v>3374.1960108965759</v>
      </c>
      <c r="C427" s="5">
        <v>5112.6467487439195</v>
      </c>
      <c r="D427" s="5">
        <v>2036.4</v>
      </c>
      <c r="E427" s="44">
        <f ca="1">IF(ISNUMBER(F_Udlaan_Bred_Smal[[#This Row],[BNP]]),F_Udlaan_Bred_Smal[[#This Row],[Udlån, smal definition]]/F_Udlaan_Bred_Smal[[#This Row],[BNP]]*100,NA())</f>
        <v>165.69416671069413</v>
      </c>
      <c r="F427" s="44">
        <f ca="1">IF(ISNUMBER(F_Udlaan_Bred_Smal[[#This Row],[Udlån, bred definition]]),F_Udlaan_Bred_Smal[[#This Row],[Udlån, bred definition]]/F_Udlaan_Bred_Smal[[#This Row],[BNP]]*100,NA())</f>
        <v>251.06299100097814</v>
      </c>
    </row>
    <row r="428" spans="1:6" hidden="1" x14ac:dyDescent="0.3">
      <c r="A428" s="3">
        <v>42400</v>
      </c>
      <c r="B428" s="5">
        <v>3369.5749962323262</v>
      </c>
      <c r="C428" s="5"/>
      <c r="D428" s="5"/>
      <c r="E428" s="44" t="e">
        <f ca="1">IF(ISNUMBER(F_Udlaan_Bred_Smal[[#This Row],[BNP]]),F_Udlaan_Bred_Smal[[#This Row],[Udlån, smal definition]]/F_Udlaan_Bred_Smal[[#This Row],[BNP]]*100,NA())</f>
        <v>#N/A</v>
      </c>
      <c r="F428" s="44" t="e">
        <f ca="1">IF(ISNUMBER(F_Udlaan_Bred_Smal[[#This Row],[Udlån, bred definition]]),F_Udlaan_Bred_Smal[[#This Row],[Udlån, bred definition]]/F_Udlaan_Bred_Smal[[#This Row],[BNP]]*100,NA())</f>
        <v>#N/A</v>
      </c>
    </row>
    <row r="429" spans="1:6" hidden="1" x14ac:dyDescent="0.3">
      <c r="A429" s="3">
        <v>42429</v>
      </c>
      <c r="B429" s="5">
        <v>3374.5873315978956</v>
      </c>
      <c r="C429" s="5"/>
      <c r="D429" s="5"/>
      <c r="E429" s="44" t="e">
        <f ca="1">IF(ISNUMBER(F_Udlaan_Bred_Smal[[#This Row],[BNP]]),F_Udlaan_Bred_Smal[[#This Row],[Udlån, smal definition]]/F_Udlaan_Bred_Smal[[#This Row],[BNP]]*100,NA())</f>
        <v>#N/A</v>
      </c>
      <c r="F429" s="44" t="e">
        <f ca="1">IF(ISNUMBER(F_Udlaan_Bred_Smal[[#This Row],[Udlån, bred definition]]),F_Udlaan_Bred_Smal[[#This Row],[Udlån, bred definition]]/F_Udlaan_Bred_Smal[[#This Row],[BNP]]*100,NA())</f>
        <v>#N/A</v>
      </c>
    </row>
    <row r="430" spans="1:6" x14ac:dyDescent="0.3">
      <c r="A430" s="3">
        <v>42460</v>
      </c>
      <c r="B430" s="5">
        <v>3389.0946509806936</v>
      </c>
      <c r="C430" s="5">
        <v>5129.4299237850901</v>
      </c>
      <c r="D430" s="5">
        <v>2045.3</v>
      </c>
      <c r="E430" s="44">
        <f ca="1">IF(ISNUMBER(F_Udlaan_Bred_Smal[[#This Row],[BNP]]),F_Udlaan_Bred_Smal[[#This Row],[Udlån, smal definition]]/F_Udlaan_Bred_Smal[[#This Row],[BNP]]*100,NA())</f>
        <v>165.70159150152514</v>
      </c>
      <c r="F430" s="44">
        <f ca="1">IF(ISNUMBER(F_Udlaan_Bred_Smal[[#This Row],[Udlån, bred definition]]),F_Udlaan_Bred_Smal[[#This Row],[Udlån, bred definition]]/F_Udlaan_Bred_Smal[[#This Row],[BNP]]*100,NA())</f>
        <v>250.79107826651787</v>
      </c>
    </row>
    <row r="431" spans="1:6" hidden="1" x14ac:dyDescent="0.3">
      <c r="A431" s="3">
        <v>42490</v>
      </c>
      <c r="B431" s="5">
        <v>3384.9673067231415</v>
      </c>
      <c r="C431" s="5"/>
      <c r="D431" s="5"/>
      <c r="E431" s="44" t="e">
        <f ca="1">IF(ISNUMBER(F_Udlaan_Bred_Smal[[#This Row],[BNP]]),F_Udlaan_Bred_Smal[[#This Row],[Udlån, smal definition]]/F_Udlaan_Bred_Smal[[#This Row],[BNP]]*100,NA())</f>
        <v>#N/A</v>
      </c>
      <c r="F431" s="44" t="e">
        <f ca="1">IF(ISNUMBER(F_Udlaan_Bred_Smal[[#This Row],[Udlån, bred definition]]),F_Udlaan_Bred_Smal[[#This Row],[Udlån, bred definition]]/F_Udlaan_Bred_Smal[[#This Row],[BNP]]*100,NA())</f>
        <v>#N/A</v>
      </c>
    </row>
    <row r="432" spans="1:6" hidden="1" x14ac:dyDescent="0.3">
      <c r="A432" s="3">
        <v>42521</v>
      </c>
      <c r="B432" s="5">
        <v>3387.4231730836814</v>
      </c>
      <c r="C432" s="5"/>
      <c r="D432" s="5"/>
      <c r="E432" s="44" t="e">
        <f ca="1">IF(ISNUMBER(F_Udlaan_Bred_Smal[[#This Row],[BNP]]),F_Udlaan_Bred_Smal[[#This Row],[Udlån, smal definition]]/F_Udlaan_Bred_Smal[[#This Row],[BNP]]*100,NA())</f>
        <v>#N/A</v>
      </c>
      <c r="F432" s="44" t="e">
        <f ca="1">IF(ISNUMBER(F_Udlaan_Bred_Smal[[#This Row],[Udlån, bred definition]]),F_Udlaan_Bred_Smal[[#This Row],[Udlån, bred definition]]/F_Udlaan_Bred_Smal[[#This Row],[BNP]]*100,NA())</f>
        <v>#N/A</v>
      </c>
    </row>
    <row r="433" spans="1:6" x14ac:dyDescent="0.3">
      <c r="A433" s="3">
        <v>42551</v>
      </c>
      <c r="B433" s="5">
        <v>3402.4685187335122</v>
      </c>
      <c r="C433" s="5">
        <v>5188.3833679293657</v>
      </c>
      <c r="D433" s="5">
        <v>2065.9</v>
      </c>
      <c r="E433" s="44">
        <f ca="1">IF(ISNUMBER(F_Udlaan_Bred_Smal[[#This Row],[BNP]]),F_Udlaan_Bred_Smal[[#This Row],[Udlån, smal definition]]/F_Udlaan_Bred_Smal[[#This Row],[BNP]]*100,NA())</f>
        <v>164.69667063911672</v>
      </c>
      <c r="F433" s="44">
        <f ca="1">IF(ISNUMBER(F_Udlaan_Bred_Smal[[#This Row],[Udlån, bred definition]]),F_Udlaan_Bred_Smal[[#This Row],[Udlån, bred definition]]/F_Udlaan_Bred_Smal[[#This Row],[BNP]]*100,NA())</f>
        <v>251.14397443871269</v>
      </c>
    </row>
    <row r="434" spans="1:6" hidden="1" x14ac:dyDescent="0.3">
      <c r="A434" s="3">
        <v>42582</v>
      </c>
      <c r="B434" s="5">
        <v>3391.9510114472919</v>
      </c>
      <c r="C434" s="5"/>
      <c r="D434" s="5"/>
      <c r="E434" s="44" t="e">
        <f ca="1">IF(ISNUMBER(F_Udlaan_Bred_Smal[[#This Row],[BNP]]),F_Udlaan_Bred_Smal[[#This Row],[Udlån, smal definition]]/F_Udlaan_Bred_Smal[[#This Row],[BNP]]*100,NA())</f>
        <v>#N/A</v>
      </c>
      <c r="F434" s="44" t="e">
        <f ca="1">IF(ISNUMBER(F_Udlaan_Bred_Smal[[#This Row],[Udlån, bred definition]]),F_Udlaan_Bred_Smal[[#This Row],[Udlån, bred definition]]/F_Udlaan_Bred_Smal[[#This Row],[BNP]]*100,NA())</f>
        <v>#N/A</v>
      </c>
    </row>
    <row r="435" spans="1:6" hidden="1" x14ac:dyDescent="0.3">
      <c r="A435" s="3">
        <v>42613</v>
      </c>
      <c r="B435" s="5">
        <v>3399.3583008721221</v>
      </c>
      <c r="C435" s="5"/>
      <c r="D435" s="5"/>
      <c r="E435" s="44" t="e">
        <f ca="1">IF(ISNUMBER(F_Udlaan_Bred_Smal[[#This Row],[BNP]]),F_Udlaan_Bred_Smal[[#This Row],[Udlån, smal definition]]/F_Udlaan_Bred_Smal[[#This Row],[BNP]]*100,NA())</f>
        <v>#N/A</v>
      </c>
      <c r="F435" s="44" t="e">
        <f ca="1">IF(ISNUMBER(F_Udlaan_Bred_Smal[[#This Row],[Udlån, bred definition]]),F_Udlaan_Bred_Smal[[#This Row],[Udlån, bred definition]]/F_Udlaan_Bred_Smal[[#This Row],[BNP]]*100,NA())</f>
        <v>#N/A</v>
      </c>
    </row>
    <row r="436" spans="1:6" x14ac:dyDescent="0.3">
      <c r="A436" s="3">
        <v>42643</v>
      </c>
      <c r="B436" s="5">
        <v>3416.7202670046654</v>
      </c>
      <c r="C436" s="5">
        <v>5268.9173766233325</v>
      </c>
      <c r="D436" s="5">
        <v>2081.5</v>
      </c>
      <c r="E436" s="44">
        <f ca="1">IF(ISNUMBER(F_Udlaan_Bred_Smal[[#This Row],[BNP]]),F_Udlaan_Bred_Smal[[#This Row],[Udlån, smal definition]]/F_Udlaan_Bred_Smal[[#This Row],[BNP]]*100,NA())</f>
        <v>164.14702219575622</v>
      </c>
      <c r="F436" s="44">
        <f ca="1">IF(ISNUMBER(F_Udlaan_Bred_Smal[[#This Row],[Udlån, bred definition]]),F_Udlaan_Bred_Smal[[#This Row],[Udlån, bred definition]]/F_Udlaan_Bred_Smal[[#This Row],[BNP]]*100,NA())</f>
        <v>253.13078917239164</v>
      </c>
    </row>
    <row r="437" spans="1:6" hidden="1" x14ac:dyDescent="0.3">
      <c r="A437" s="3">
        <v>42674</v>
      </c>
      <c r="B437" s="5">
        <v>3411.1317534644859</v>
      </c>
      <c r="C437" s="5"/>
      <c r="D437" s="5"/>
      <c r="E437" s="44" t="e">
        <f ca="1">IF(ISNUMBER(F_Udlaan_Bred_Smal[[#This Row],[BNP]]),F_Udlaan_Bred_Smal[[#This Row],[Udlån, smal definition]]/F_Udlaan_Bred_Smal[[#This Row],[BNP]]*100,NA())</f>
        <v>#N/A</v>
      </c>
      <c r="F437" s="44" t="e">
        <f ca="1">IF(ISNUMBER(F_Udlaan_Bred_Smal[[#This Row],[Udlån, bred definition]]),F_Udlaan_Bred_Smal[[#This Row],[Udlån, bred definition]]/F_Udlaan_Bred_Smal[[#This Row],[BNP]]*100,NA())</f>
        <v>#N/A</v>
      </c>
    </row>
    <row r="438" spans="1:6" hidden="1" x14ac:dyDescent="0.3">
      <c r="A438" s="3">
        <v>42704</v>
      </c>
      <c r="B438" s="5">
        <v>3419.1235057738959</v>
      </c>
      <c r="C438" s="5"/>
      <c r="D438" s="5"/>
      <c r="E438" s="44" t="e">
        <f ca="1">IF(ISNUMBER(F_Udlaan_Bred_Smal[[#This Row],[BNP]]),F_Udlaan_Bred_Smal[[#This Row],[Udlån, smal definition]]/F_Udlaan_Bred_Smal[[#This Row],[BNP]]*100,NA())</f>
        <v>#N/A</v>
      </c>
      <c r="F438" s="44" t="e">
        <f ca="1">IF(ISNUMBER(F_Udlaan_Bred_Smal[[#This Row],[Udlån, bred definition]]),F_Udlaan_Bred_Smal[[#This Row],[Udlån, bred definition]]/F_Udlaan_Bred_Smal[[#This Row],[BNP]]*100,NA())</f>
        <v>#N/A</v>
      </c>
    </row>
    <row r="439" spans="1:6" x14ac:dyDescent="0.3">
      <c r="A439" s="3">
        <v>42735</v>
      </c>
      <c r="B439" s="5">
        <v>3428.0553418828358</v>
      </c>
      <c r="C439" s="5">
        <v>5239.2064265318259</v>
      </c>
      <c r="D439" s="5">
        <v>2107.8000000000002</v>
      </c>
      <c r="E439" s="44">
        <f ca="1">IF(ISNUMBER(F_Udlaan_Bred_Smal[[#This Row],[BNP]]),F_Udlaan_Bred_Smal[[#This Row],[Udlån, smal definition]]/F_Udlaan_Bred_Smal[[#This Row],[BNP]]*100,NA())</f>
        <v>162.63665157428767</v>
      </c>
      <c r="F439" s="44">
        <f ca="1">IF(ISNUMBER(F_Udlaan_Bred_Smal[[#This Row],[Udlån, bred definition]]),F_Udlaan_Bred_Smal[[#This Row],[Udlån, bred definition]]/F_Udlaan_Bred_Smal[[#This Row],[BNP]]*100,NA())</f>
        <v>248.56278710180405</v>
      </c>
    </row>
    <row r="440" spans="1:6" hidden="1" x14ac:dyDescent="0.3">
      <c r="A440" s="3">
        <v>42766</v>
      </c>
      <c r="B440" s="5">
        <v>3417.7558032742772</v>
      </c>
      <c r="C440" s="5"/>
      <c r="D440" s="5"/>
      <c r="E440" s="44" t="e">
        <f ca="1">IF(ISNUMBER(F_Udlaan_Bred_Smal[[#This Row],[BNP]]),F_Udlaan_Bred_Smal[[#This Row],[Udlån, smal definition]]/F_Udlaan_Bred_Smal[[#This Row],[BNP]]*100,NA())</f>
        <v>#N/A</v>
      </c>
      <c r="F440" s="44" t="e">
        <f ca="1">IF(ISNUMBER(F_Udlaan_Bred_Smal[[#This Row],[Udlån, bred definition]]),F_Udlaan_Bred_Smal[[#This Row],[Udlån, bred definition]]/F_Udlaan_Bred_Smal[[#This Row],[BNP]]*100,NA())</f>
        <v>#N/A</v>
      </c>
    </row>
    <row r="441" spans="1:6" hidden="1" x14ac:dyDescent="0.3">
      <c r="A441" s="3">
        <v>42794</v>
      </c>
      <c r="B441" s="5">
        <v>3425.1168849702362</v>
      </c>
      <c r="C441" s="5"/>
      <c r="D441" s="5"/>
      <c r="E441" s="44" t="e">
        <f ca="1">IF(ISNUMBER(F_Udlaan_Bred_Smal[[#This Row],[BNP]]),F_Udlaan_Bred_Smal[[#This Row],[Udlån, smal definition]]/F_Udlaan_Bred_Smal[[#This Row],[BNP]]*100,NA())</f>
        <v>#N/A</v>
      </c>
      <c r="F441" s="44" t="e">
        <f ca="1">IF(ISNUMBER(F_Udlaan_Bred_Smal[[#This Row],[Udlån, bred definition]]),F_Udlaan_Bred_Smal[[#This Row],[Udlån, bred definition]]/F_Udlaan_Bred_Smal[[#This Row],[BNP]]*100,NA())</f>
        <v>#N/A</v>
      </c>
    </row>
    <row r="442" spans="1:6" x14ac:dyDescent="0.3">
      <c r="A442" s="3">
        <v>42825</v>
      </c>
      <c r="B442" s="5">
        <v>3462.9535858131967</v>
      </c>
      <c r="C442" s="5">
        <v>5236.2049999999999</v>
      </c>
      <c r="D442" s="5">
        <v>2133.6</v>
      </c>
      <c r="E442" s="44">
        <f ca="1">IF(ISNUMBER(F_Udlaan_Bred_Smal[[#This Row],[BNP]]),F_Udlaan_Bred_Smal[[#This Row],[Udlån, smal definition]]/F_Udlaan_Bred_Smal[[#This Row],[BNP]]*100,NA())</f>
        <v>162.30566112735266</v>
      </c>
      <c r="F442" s="44">
        <f ca="1">IF(ISNUMBER(F_Udlaan_Bred_Smal[[#This Row],[Udlån, bred definition]]),F_Udlaan_Bred_Smal[[#This Row],[Udlån, bred definition]]/F_Udlaan_Bred_Smal[[#This Row],[BNP]]*100,NA())</f>
        <v>245.41643232095987</v>
      </c>
    </row>
    <row r="443" spans="1:6" hidden="1" x14ac:dyDescent="0.3">
      <c r="A443" s="3">
        <v>42855</v>
      </c>
      <c r="B443" s="5">
        <v>3462.5172772981964</v>
      </c>
      <c r="C443" s="5"/>
      <c r="D443" s="5"/>
      <c r="E443" s="44" t="e">
        <f ca="1">IF(ISNUMBER(F_Udlaan_Bred_Smal[[#This Row],[BNP]]),F_Udlaan_Bred_Smal[[#This Row],[Udlån, smal definition]]/F_Udlaan_Bred_Smal[[#This Row],[BNP]]*100,NA())</f>
        <v>#N/A</v>
      </c>
      <c r="F443" s="44" t="e">
        <f ca="1">IF(ISNUMBER(F_Udlaan_Bred_Smal[[#This Row],[Udlån, bred definition]]),F_Udlaan_Bred_Smal[[#This Row],[Udlån, bred definition]]/F_Udlaan_Bred_Smal[[#This Row],[BNP]]*100,NA())</f>
        <v>#N/A</v>
      </c>
    </row>
    <row r="444" spans="1:6" hidden="1" x14ac:dyDescent="0.3">
      <c r="A444" s="3">
        <v>42886</v>
      </c>
      <c r="B444" s="5">
        <v>3460.2814785011965</v>
      </c>
      <c r="C444" s="5"/>
      <c r="D444" s="5"/>
      <c r="E444" s="44" t="e">
        <f ca="1">IF(ISNUMBER(F_Udlaan_Bred_Smal[[#This Row],[BNP]]),F_Udlaan_Bred_Smal[[#This Row],[Udlån, smal definition]]/F_Udlaan_Bred_Smal[[#This Row],[BNP]]*100,NA())</f>
        <v>#N/A</v>
      </c>
      <c r="F444" s="44" t="e">
        <f ca="1">IF(ISNUMBER(F_Udlaan_Bred_Smal[[#This Row],[Udlån, bred definition]]),F_Udlaan_Bred_Smal[[#This Row],[Udlån, bred definition]]/F_Udlaan_Bred_Smal[[#This Row],[BNP]]*100,NA())</f>
        <v>#N/A</v>
      </c>
    </row>
    <row r="445" spans="1:6" x14ac:dyDescent="0.3">
      <c r="A445" s="3">
        <v>42916</v>
      </c>
      <c r="B445" s="5">
        <v>3471.8333849917899</v>
      </c>
      <c r="C445" s="5">
        <v>5252.433</v>
      </c>
      <c r="D445" s="5">
        <v>2157.9</v>
      </c>
      <c r="E445" s="44">
        <f ca="1">IF(ISNUMBER(F_Udlaan_Bred_Smal[[#This Row],[BNP]]),F_Udlaan_Bred_Smal[[#This Row],[Udlån, smal definition]]/F_Udlaan_Bred_Smal[[#This Row],[BNP]]*100,NA())</f>
        <v>160.88944737901616</v>
      </c>
      <c r="F445" s="44">
        <f ca="1">IF(ISNUMBER(F_Udlaan_Bred_Smal[[#This Row],[Udlån, bred definition]]),F_Udlaan_Bred_Smal[[#This Row],[Udlån, bred definition]]/F_Udlaan_Bred_Smal[[#This Row],[BNP]]*100,NA())</f>
        <v>243.40483803698038</v>
      </c>
    </row>
    <row r="446" spans="1:6" hidden="1" x14ac:dyDescent="0.3">
      <c r="A446" s="3">
        <v>42947</v>
      </c>
      <c r="B446" s="5">
        <v>3460.9376700167904</v>
      </c>
      <c r="C446" s="5"/>
      <c r="D446" s="5"/>
      <c r="E446" s="44" t="e">
        <f ca="1">IF(ISNUMBER(F_Udlaan_Bred_Smal[[#This Row],[BNP]]),F_Udlaan_Bred_Smal[[#This Row],[Udlån, smal definition]]/F_Udlaan_Bred_Smal[[#This Row],[BNP]]*100,NA())</f>
        <v>#N/A</v>
      </c>
      <c r="F446" s="44" t="e">
        <f ca="1">IF(ISNUMBER(F_Udlaan_Bred_Smal[[#This Row],[Udlån, bred definition]]),F_Udlaan_Bred_Smal[[#This Row],[Udlån, bred definition]]/F_Udlaan_Bred_Smal[[#This Row],[BNP]]*100,NA())</f>
        <v>#N/A</v>
      </c>
    </row>
    <row r="447" spans="1:6" hidden="1" x14ac:dyDescent="0.3">
      <c r="A447" s="3">
        <v>42978</v>
      </c>
      <c r="B447" s="5">
        <v>3477.15836337479</v>
      </c>
      <c r="C447" s="5"/>
      <c r="D447" s="5"/>
      <c r="E447" s="44" t="e">
        <f ca="1">IF(ISNUMBER(F_Udlaan_Bred_Smal[[#This Row],[BNP]]),F_Udlaan_Bred_Smal[[#This Row],[Udlån, smal definition]]/F_Udlaan_Bred_Smal[[#This Row],[BNP]]*100,NA())</f>
        <v>#N/A</v>
      </c>
      <c r="F447" s="44" t="e">
        <f ca="1">IF(ISNUMBER(F_Udlaan_Bred_Smal[[#This Row],[Udlån, bred definition]]),F_Udlaan_Bred_Smal[[#This Row],[Udlån, bred definition]]/F_Udlaan_Bred_Smal[[#This Row],[BNP]]*100,NA())</f>
        <v>#N/A</v>
      </c>
    </row>
    <row r="448" spans="1:6" x14ac:dyDescent="0.3">
      <c r="A448" s="3">
        <v>43008</v>
      </c>
      <c r="B448" s="5">
        <v>3481.7594936364521</v>
      </c>
      <c r="C448" s="5">
        <v>5286.2430000000004</v>
      </c>
      <c r="D448" s="5">
        <v>2177.5</v>
      </c>
      <c r="E448" s="44">
        <f ca="1">IF(ISNUMBER(F_Udlaan_Bred_Smal[[#This Row],[BNP]]),F_Udlaan_Bred_Smal[[#This Row],[Udlån, smal definition]]/F_Udlaan_Bred_Smal[[#This Row],[BNP]]*100,NA())</f>
        <v>159.8971064815822</v>
      </c>
      <c r="F448" s="44">
        <f ca="1">IF(ISNUMBER(F_Udlaan_Bred_Smal[[#This Row],[Udlån, bred definition]]),F_Udlaan_Bred_Smal[[#This Row],[Udlån, bred definition]]/F_Udlaan_Bred_Smal[[#This Row],[BNP]]*100,NA())</f>
        <v>242.76661308840417</v>
      </c>
    </row>
    <row r="449" spans="1:6" hidden="1" x14ac:dyDescent="0.3">
      <c r="A449" s="3">
        <v>43039</v>
      </c>
      <c r="B449" s="5">
        <v>3478.4977203434514</v>
      </c>
      <c r="C449" s="5"/>
      <c r="D449" s="5"/>
      <c r="E449" s="44" t="e">
        <f ca="1">IF(ISNUMBER(F_Udlaan_Bred_Smal[[#This Row],[BNP]]),F_Udlaan_Bred_Smal[[#This Row],[Udlån, smal definition]]/F_Udlaan_Bred_Smal[[#This Row],[BNP]]*100,NA())</f>
        <v>#N/A</v>
      </c>
      <c r="F449" s="44" t="e">
        <f ca="1">IF(ISNUMBER(F_Udlaan_Bred_Smal[[#This Row],[Udlån, bred definition]]),F_Udlaan_Bred_Smal[[#This Row],[Udlån, bred definition]]/F_Udlaan_Bred_Smal[[#This Row],[BNP]]*100,NA())</f>
        <v>#N/A</v>
      </c>
    </row>
    <row r="450" spans="1:6" hidden="1" x14ac:dyDescent="0.3">
      <c r="A450" s="3">
        <v>43069</v>
      </c>
      <c r="B450" s="5">
        <v>3487.5187346654516</v>
      </c>
      <c r="C450" s="5"/>
      <c r="D450" s="5"/>
      <c r="E450" s="44" t="e">
        <f ca="1">IF(ISNUMBER(F_Udlaan_Bred_Smal[[#This Row],[BNP]]),F_Udlaan_Bred_Smal[[#This Row],[Udlån, smal definition]]/F_Udlaan_Bred_Smal[[#This Row],[BNP]]*100,NA())</f>
        <v>#N/A</v>
      </c>
      <c r="F450" s="44" t="e">
        <f ca="1">IF(ISNUMBER(F_Udlaan_Bred_Smal[[#This Row],[Udlån, bred definition]]),F_Udlaan_Bred_Smal[[#This Row],[Udlån, bred definition]]/F_Udlaan_Bred_Smal[[#This Row],[BNP]]*100,NA())</f>
        <v>#N/A</v>
      </c>
    </row>
    <row r="451" spans="1:6" x14ac:dyDescent="0.3">
      <c r="A451" s="3">
        <v>43100</v>
      </c>
      <c r="B451" s="5">
        <v>3473.5560860508303</v>
      </c>
      <c r="C451" s="5">
        <v>5302.1939999999995</v>
      </c>
      <c r="D451" s="5">
        <v>2193</v>
      </c>
      <c r="E451" s="44">
        <f ca="1">IF(ISNUMBER(F_Udlaan_Bred_Smal[[#This Row],[BNP]]),F_Udlaan_Bred_Smal[[#This Row],[Udlån, smal definition]]/F_Udlaan_Bred_Smal[[#This Row],[BNP]]*100,NA())</f>
        <v>158.39289038079482</v>
      </c>
      <c r="F451" s="44">
        <f ca="1">IF(ISNUMBER(F_Udlaan_Bred_Smal[[#This Row],[Udlån, bred definition]]),F_Udlaan_Bred_Smal[[#This Row],[Udlån, bred definition]]/F_Udlaan_Bred_Smal[[#This Row],[BNP]]*100,NA())</f>
        <v>241.77811217510259</v>
      </c>
    </row>
    <row r="452" spans="1:6" hidden="1" x14ac:dyDescent="0.3">
      <c r="A452" s="3">
        <v>43131</v>
      </c>
      <c r="B452" s="5">
        <v>3477.0033976418308</v>
      </c>
      <c r="C452" s="5"/>
      <c r="D452" s="5"/>
      <c r="E452" s="44" t="e">
        <f ca="1">IF(ISNUMBER(F_Udlaan_Bred_Smal[[#This Row],[BNP]]),F_Udlaan_Bred_Smal[[#This Row],[Udlån, smal definition]]/F_Udlaan_Bred_Smal[[#This Row],[BNP]]*100,NA())</f>
        <v>#N/A</v>
      </c>
      <c r="F452" s="44" t="e">
        <f ca="1">IF(ISNUMBER(F_Udlaan_Bred_Smal[[#This Row],[Udlån, bred definition]]),F_Udlaan_Bred_Smal[[#This Row],[Udlån, bred definition]]/F_Udlaan_Bred_Smal[[#This Row],[BNP]]*100,NA())</f>
        <v>#N/A</v>
      </c>
    </row>
    <row r="453" spans="1:6" hidden="1" x14ac:dyDescent="0.3">
      <c r="A453" s="3">
        <v>43159</v>
      </c>
      <c r="B453" s="5">
        <v>3493.5529115858303</v>
      </c>
      <c r="C453" s="5"/>
      <c r="D453" s="5"/>
      <c r="E453" s="44" t="e">
        <f ca="1">IF(ISNUMBER(F_Udlaan_Bred_Smal[[#This Row],[BNP]]),F_Udlaan_Bred_Smal[[#This Row],[Udlån, smal definition]]/F_Udlaan_Bred_Smal[[#This Row],[BNP]]*100,NA())</f>
        <v>#N/A</v>
      </c>
      <c r="F453" s="44" t="e">
        <f ca="1">IF(ISNUMBER(F_Udlaan_Bred_Smal[[#This Row],[Udlån, bred definition]]),F_Udlaan_Bred_Smal[[#This Row],[Udlån, bred definition]]/F_Udlaan_Bred_Smal[[#This Row],[BNP]]*100,NA())</f>
        <v>#N/A</v>
      </c>
    </row>
    <row r="454" spans="1:6" x14ac:dyDescent="0.3">
      <c r="A454" s="3">
        <v>43190</v>
      </c>
      <c r="B454" s="5">
        <v>3506.5256829470627</v>
      </c>
      <c r="C454" s="5">
        <v>5302.7640000000001</v>
      </c>
      <c r="D454" s="5">
        <v>2198.9</v>
      </c>
      <c r="E454" s="44">
        <f ca="1">IF(ISNUMBER(F_Udlaan_Bred_Smal[[#This Row],[BNP]]),F_Udlaan_Bred_Smal[[#This Row],[Udlån, smal definition]]/F_Udlaan_Bred_Smal[[#This Row],[BNP]]*100,NA())</f>
        <v>159.46726467538599</v>
      </c>
      <c r="F454" s="44">
        <f ca="1">IF(ISNUMBER(F_Udlaan_Bred_Smal[[#This Row],[Udlån, bred definition]]),F_Udlaan_Bred_Smal[[#This Row],[Udlån, bred definition]]/F_Udlaan_Bred_Smal[[#This Row],[BNP]]*100,NA())</f>
        <v>241.15530492518985</v>
      </c>
    </row>
    <row r="455" spans="1:6" hidden="1" x14ac:dyDescent="0.3">
      <c r="A455" s="3">
        <v>43220</v>
      </c>
      <c r="B455" s="5">
        <v>3518.6158887600627</v>
      </c>
      <c r="C455" s="5"/>
      <c r="D455" s="5"/>
      <c r="E455" s="44" t="e">
        <f ca="1">IF(ISNUMBER(F_Udlaan_Bred_Smal[[#This Row],[BNP]]),F_Udlaan_Bred_Smal[[#This Row],[Udlån, smal definition]]/F_Udlaan_Bred_Smal[[#This Row],[BNP]]*100,NA())</f>
        <v>#N/A</v>
      </c>
      <c r="F455" s="44" t="e">
        <f ca="1">IF(ISNUMBER(F_Udlaan_Bred_Smal[[#This Row],[Udlån, bred definition]]),F_Udlaan_Bred_Smal[[#This Row],[Udlån, bred definition]]/F_Udlaan_Bred_Smal[[#This Row],[BNP]]*100,NA())</f>
        <v>#N/A</v>
      </c>
    </row>
    <row r="456" spans="1:6" hidden="1" x14ac:dyDescent="0.3">
      <c r="A456" s="3">
        <v>43251</v>
      </c>
      <c r="B456" s="5">
        <v>3519.2305838120628</v>
      </c>
      <c r="C456" s="5"/>
      <c r="D456" s="5"/>
      <c r="E456" s="44" t="e">
        <f ca="1">IF(ISNUMBER(F_Udlaan_Bred_Smal[[#This Row],[BNP]]),F_Udlaan_Bred_Smal[[#This Row],[Udlån, smal definition]]/F_Udlaan_Bred_Smal[[#This Row],[BNP]]*100,NA())</f>
        <v>#N/A</v>
      </c>
      <c r="F456" s="44" t="e">
        <f ca="1">IF(ISNUMBER(F_Udlaan_Bred_Smal[[#This Row],[Udlån, bred definition]]),F_Udlaan_Bred_Smal[[#This Row],[Udlån, bred definition]]/F_Udlaan_Bred_Smal[[#This Row],[BNP]]*100,NA())</f>
        <v>#N/A</v>
      </c>
    </row>
    <row r="457" spans="1:6" x14ac:dyDescent="0.3">
      <c r="A457" s="3">
        <v>43281</v>
      </c>
      <c r="B457" s="5">
        <v>3531.3613151345576</v>
      </c>
      <c r="C457" s="5">
        <v>5350.6409999999996</v>
      </c>
      <c r="D457" s="5">
        <v>2210.9</v>
      </c>
      <c r="E457" s="44">
        <f ca="1">IF(ISNUMBER(F_Udlaan_Bred_Smal[[#This Row],[BNP]]),F_Udlaan_Bred_Smal[[#This Row],[Udlån, smal definition]]/F_Udlaan_Bred_Smal[[#This Row],[BNP]]*100,NA())</f>
        <v>159.72505835336548</v>
      </c>
      <c r="F457" s="44">
        <f ca="1">IF(ISNUMBER(F_Udlaan_Bred_Smal[[#This Row],[Udlån, bred definition]]),F_Udlaan_Bred_Smal[[#This Row],[Udlån, bred definition]]/F_Udlaan_Bred_Smal[[#This Row],[BNP]]*100,NA())</f>
        <v>242.01189560812338</v>
      </c>
    </row>
    <row r="458" spans="1:6" hidden="1" x14ac:dyDescent="0.3">
      <c r="A458" s="3">
        <v>43312</v>
      </c>
      <c r="B458" s="5">
        <v>3530.9353974515575</v>
      </c>
      <c r="C458" s="5"/>
      <c r="D458" s="5"/>
      <c r="E458" s="44" t="e">
        <f ca="1">IF(ISNUMBER(F_Udlaan_Bred_Smal[[#This Row],[BNP]]),F_Udlaan_Bred_Smal[[#This Row],[Udlån, smal definition]]/F_Udlaan_Bred_Smal[[#This Row],[BNP]]*100,NA())</f>
        <v>#N/A</v>
      </c>
      <c r="F458" s="44" t="e">
        <f ca="1">IF(ISNUMBER(F_Udlaan_Bred_Smal[[#This Row],[Udlån, bred definition]]),F_Udlaan_Bred_Smal[[#This Row],[Udlån, bred definition]]/F_Udlaan_Bred_Smal[[#This Row],[BNP]]*100,NA())</f>
        <v>#N/A</v>
      </c>
    </row>
    <row r="459" spans="1:6" hidden="1" x14ac:dyDescent="0.3">
      <c r="A459" s="3">
        <v>43343</v>
      </c>
      <c r="B459" s="5">
        <v>3538.4546385135568</v>
      </c>
      <c r="C459" s="5"/>
      <c r="D459" s="5"/>
      <c r="E459" s="44" t="e">
        <f ca="1">IF(ISNUMBER(F_Udlaan_Bred_Smal[[#This Row],[BNP]]),F_Udlaan_Bred_Smal[[#This Row],[Udlån, smal definition]]/F_Udlaan_Bred_Smal[[#This Row],[BNP]]*100,NA())</f>
        <v>#N/A</v>
      </c>
      <c r="F459" s="44" t="e">
        <f ca="1">IF(ISNUMBER(F_Udlaan_Bred_Smal[[#This Row],[Udlån, bred definition]]),F_Udlaan_Bred_Smal[[#This Row],[Udlån, bred definition]]/F_Udlaan_Bred_Smal[[#This Row],[BNP]]*100,NA())</f>
        <v>#N/A</v>
      </c>
    </row>
    <row r="460" spans="1:6" x14ac:dyDescent="0.3">
      <c r="A460" s="3">
        <v>43373</v>
      </c>
      <c r="B460" s="5">
        <v>3544.0561857542302</v>
      </c>
      <c r="C460" s="5">
        <v>5393.9869999999992</v>
      </c>
      <c r="D460" s="5">
        <v>2230.8000000000002</v>
      </c>
      <c r="E460" s="44">
        <f ca="1">IF(ISNUMBER(F_Udlaan_Bred_Smal[[#This Row],[BNP]]),F_Udlaan_Bred_Smal[[#This Row],[Udlån, smal definition]]/F_Udlaan_Bred_Smal[[#This Row],[BNP]]*100,NA())</f>
        <v>158.86929288839116</v>
      </c>
      <c r="F460" s="44">
        <f ca="1">IF(ISNUMBER(F_Udlaan_Bred_Smal[[#This Row],[Udlån, bred definition]]),F_Udlaan_Bred_Smal[[#This Row],[Udlån, bred definition]]/F_Udlaan_Bred_Smal[[#This Row],[BNP]]*100,NA())</f>
        <v>241.79608212300514</v>
      </c>
    </row>
    <row r="461" spans="1:6" hidden="1" x14ac:dyDescent="0.3">
      <c r="A461" s="3">
        <v>43404</v>
      </c>
      <c r="B461" s="5">
        <v>3555.4805639420006</v>
      </c>
      <c r="C461" s="5"/>
      <c r="D461" s="5"/>
      <c r="E461" s="44" t="e">
        <f ca="1">IF(ISNUMBER(F_Udlaan_Bred_Smal[[#This Row],[BNP]]),F_Udlaan_Bred_Smal[[#This Row],[Udlån, smal definition]]/F_Udlaan_Bred_Smal[[#This Row],[BNP]]*100,NA())</f>
        <v>#N/A</v>
      </c>
      <c r="F461" s="44" t="e">
        <f ca="1">IF(ISNUMBER(F_Udlaan_Bred_Smal[[#This Row],[Udlån, bred definition]]),F_Udlaan_Bred_Smal[[#This Row],[Udlån, bred definition]]/F_Udlaan_Bred_Smal[[#This Row],[BNP]]*100,NA())</f>
        <v>#N/A</v>
      </c>
    </row>
    <row r="462" spans="1:6" hidden="1" x14ac:dyDescent="0.3">
      <c r="A462" s="3">
        <v>43434</v>
      </c>
      <c r="B462" s="5">
        <v>3566.5520721942303</v>
      </c>
      <c r="C462" s="5"/>
      <c r="D462" s="5"/>
      <c r="E462" s="44" t="e">
        <f ca="1">IF(ISNUMBER(F_Udlaan_Bred_Smal[[#This Row],[BNP]]),F_Udlaan_Bred_Smal[[#This Row],[Udlån, smal definition]]/F_Udlaan_Bred_Smal[[#This Row],[BNP]]*100,NA())</f>
        <v>#N/A</v>
      </c>
      <c r="F462" s="44" t="e">
        <f ca="1">IF(ISNUMBER(F_Udlaan_Bred_Smal[[#This Row],[Udlån, bred definition]]),F_Udlaan_Bred_Smal[[#This Row],[Udlån, bred definition]]/F_Udlaan_Bred_Smal[[#This Row],[BNP]]*100,NA())</f>
        <v>#N/A</v>
      </c>
    </row>
    <row r="463" spans="1:6" x14ac:dyDescent="0.3">
      <c r="A463" s="3">
        <v>43465</v>
      </c>
      <c r="B463" s="5">
        <v>3559.563671256039</v>
      </c>
      <c r="C463" s="5">
        <v>5444</v>
      </c>
      <c r="D463" s="5">
        <v>2253.6000000000004</v>
      </c>
      <c r="E463" s="44">
        <f ca="1">IF(ISNUMBER(F_Udlaan_Bred_Smal[[#This Row],[BNP]]),F_Udlaan_Bred_Smal[[#This Row],[Udlån, smal definition]]/F_Udlaan_Bred_Smal[[#This Row],[BNP]]*100,NA())</f>
        <v>157.95010965814868</v>
      </c>
      <c r="F463" s="44">
        <f ca="1">IF(ISNUMBER(F_Udlaan_Bred_Smal[[#This Row],[Udlån, bred definition]]),F_Udlaan_Bred_Smal[[#This Row],[Udlån, bred definition]]/F_Udlaan_Bred_Smal[[#This Row],[BNP]]*100,NA())</f>
        <v>241.56904508342203</v>
      </c>
    </row>
    <row r="464" spans="1:6" hidden="1" x14ac:dyDescent="0.3">
      <c r="A464" s="3">
        <v>43496</v>
      </c>
      <c r="B464" s="5">
        <v>3557.2207237730386</v>
      </c>
      <c r="C464" s="5"/>
      <c r="D464" s="5"/>
      <c r="E464" s="44" t="e">
        <f ca="1">IF(ISNUMBER(F_Udlaan_Bred_Smal[[#This Row],[BNP]]),F_Udlaan_Bred_Smal[[#This Row],[Udlån, smal definition]]/F_Udlaan_Bred_Smal[[#This Row],[BNP]]*100,NA())</f>
        <v>#N/A</v>
      </c>
      <c r="F464" s="44" t="e">
        <f ca="1">IF(ISNUMBER(F_Udlaan_Bred_Smal[[#This Row],[Udlån, bred definition]]),F_Udlaan_Bred_Smal[[#This Row],[Udlån, bred definition]]/F_Udlaan_Bred_Smal[[#This Row],[BNP]]*100,NA())</f>
        <v>#N/A</v>
      </c>
    </row>
    <row r="465" spans="1:6" hidden="1" x14ac:dyDescent="0.3">
      <c r="A465" s="3">
        <v>43524</v>
      </c>
      <c r="B465" s="5">
        <v>3566.2046485800388</v>
      </c>
      <c r="C465" s="5"/>
      <c r="D465" s="5"/>
      <c r="E465" s="44" t="e">
        <f ca="1">IF(ISNUMBER(F_Udlaan_Bred_Smal[[#This Row],[BNP]]),F_Udlaan_Bred_Smal[[#This Row],[Udlån, smal definition]]/F_Udlaan_Bred_Smal[[#This Row],[BNP]]*100,NA())</f>
        <v>#N/A</v>
      </c>
      <c r="F465" s="44" t="e">
        <f ca="1">IF(ISNUMBER(F_Udlaan_Bred_Smal[[#This Row],[Udlån, bred definition]]),F_Udlaan_Bred_Smal[[#This Row],[Udlån, bred definition]]/F_Udlaan_Bred_Smal[[#This Row],[BNP]]*100,NA())</f>
        <v>#N/A</v>
      </c>
    </row>
    <row r="466" spans="1:6" x14ac:dyDescent="0.3">
      <c r="A466" s="3">
        <v>43555</v>
      </c>
      <c r="B466" s="5">
        <v>3582.7594358005672</v>
      </c>
      <c r="C466" s="5">
        <v>5529.3070000000007</v>
      </c>
      <c r="D466" s="5">
        <v>2277.2000000000003</v>
      </c>
      <c r="E466" s="44">
        <f ca="1">IF(ISNUMBER(F_Udlaan_Bred_Smal[[#This Row],[BNP]]),F_Udlaan_Bred_Smal[[#This Row],[Udlån, smal definition]]/F_Udlaan_Bred_Smal[[#This Row],[BNP]]*100,NA())</f>
        <v>157.33178621994409</v>
      </c>
      <c r="F466" s="44">
        <f ca="1">IF(ISNUMBER(F_Udlaan_Bred_Smal[[#This Row],[Udlån, bred definition]]),F_Udlaan_Bred_Smal[[#This Row],[Udlån, bred definition]]/F_Udlaan_Bred_Smal[[#This Row],[BNP]]*100,NA())</f>
        <v>242.81165466362199</v>
      </c>
    </row>
    <row r="467" spans="1:6" hidden="1" x14ac:dyDescent="0.3">
      <c r="A467" s="3">
        <v>43585</v>
      </c>
      <c r="B467" s="5">
        <v>3584.1548290355668</v>
      </c>
      <c r="C467" s="5"/>
      <c r="D467" s="5"/>
      <c r="E467" s="44" t="e">
        <f ca="1">IF(ISNUMBER(F_Udlaan_Bred_Smal[[#This Row],[BNP]]),F_Udlaan_Bred_Smal[[#This Row],[Udlån, smal definition]]/F_Udlaan_Bred_Smal[[#This Row],[BNP]]*100,NA())</f>
        <v>#N/A</v>
      </c>
      <c r="F467" s="44" t="e">
        <f ca="1">IF(ISNUMBER(F_Udlaan_Bred_Smal[[#This Row],[Udlån, bred definition]]),F_Udlaan_Bred_Smal[[#This Row],[Udlån, bred definition]]/F_Udlaan_Bred_Smal[[#This Row],[BNP]]*100,NA())</f>
        <v>#N/A</v>
      </c>
    </row>
    <row r="468" spans="1:6" hidden="1" x14ac:dyDescent="0.3">
      <c r="A468" s="3">
        <v>43616</v>
      </c>
      <c r="B468" s="5">
        <v>3593.7801236895675</v>
      </c>
      <c r="C468" s="5"/>
      <c r="D468" s="5"/>
      <c r="E468" s="44" t="e">
        <f ca="1">IF(ISNUMBER(F_Udlaan_Bred_Smal[[#This Row],[BNP]]),F_Udlaan_Bred_Smal[[#This Row],[Udlån, smal definition]]/F_Udlaan_Bred_Smal[[#This Row],[BNP]]*100,NA())</f>
        <v>#N/A</v>
      </c>
      <c r="F468" s="44" t="e">
        <f ca="1">IF(ISNUMBER(F_Udlaan_Bred_Smal[[#This Row],[Udlån, bred definition]]),F_Udlaan_Bred_Smal[[#This Row],[Udlån, bred definition]]/F_Udlaan_Bred_Smal[[#This Row],[BNP]]*100,NA())</f>
        <v>#N/A</v>
      </c>
    </row>
    <row r="469" spans="1:6" x14ac:dyDescent="0.3">
      <c r="A469" s="3">
        <v>43646</v>
      </c>
      <c r="B469" s="5">
        <v>3591.3115980105658</v>
      </c>
      <c r="C469" s="5">
        <v>5630.8760000000002</v>
      </c>
      <c r="D469" s="5">
        <v>2296.3000000000002</v>
      </c>
      <c r="E469" s="44">
        <f ca="1">IF(ISNUMBER(F_Udlaan_Bred_Smal[[#This Row],[BNP]]),F_Udlaan_Bred_Smal[[#This Row],[Udlån, smal definition]]/F_Udlaan_Bred_Smal[[#This Row],[BNP]]*100,NA())</f>
        <v>156.39557540437073</v>
      </c>
      <c r="F469" s="44">
        <f ca="1">IF(ISNUMBER(F_Udlaan_Bred_Smal[[#This Row],[Udlån, bred definition]]),F_Udlaan_Bred_Smal[[#This Row],[Udlån, bred definition]]/F_Udlaan_Bred_Smal[[#This Row],[BNP]]*100,NA())</f>
        <v>245.21517223359317</v>
      </c>
    </row>
    <row r="470" spans="1:6" hidden="1" x14ac:dyDescent="0.3">
      <c r="A470" s="3">
        <v>43677</v>
      </c>
      <c r="B470" s="5">
        <v>3592.1220178795652</v>
      </c>
      <c r="C470" s="5"/>
      <c r="D470" s="5"/>
      <c r="E470" s="44" t="e">
        <f ca="1">IF(ISNUMBER(F_Udlaan_Bred_Smal[[#This Row],[BNP]]),F_Udlaan_Bred_Smal[[#This Row],[Udlån, smal definition]]/F_Udlaan_Bred_Smal[[#This Row],[BNP]]*100,NA())</f>
        <v>#N/A</v>
      </c>
      <c r="F470" s="44" t="e">
        <f ca="1">IF(ISNUMBER(F_Udlaan_Bred_Smal[[#This Row],[Udlån, bred definition]]),F_Udlaan_Bred_Smal[[#This Row],[Udlån, bred definition]]/F_Udlaan_Bred_Smal[[#This Row],[BNP]]*100,NA())</f>
        <v>#N/A</v>
      </c>
    </row>
    <row r="471" spans="1:6" hidden="1" x14ac:dyDescent="0.3">
      <c r="A471" s="3">
        <v>43708</v>
      </c>
      <c r="B471" s="5">
        <v>3607.8924597075647</v>
      </c>
      <c r="C471" s="5"/>
      <c r="D471" s="5"/>
      <c r="E471" s="44" t="e">
        <f ca="1">IF(ISNUMBER(F_Udlaan_Bred_Smal[[#This Row],[BNP]]),F_Udlaan_Bred_Smal[[#This Row],[Udlån, smal definition]]/F_Udlaan_Bred_Smal[[#This Row],[BNP]]*100,NA())</f>
        <v>#N/A</v>
      </c>
      <c r="F471" s="44" t="e">
        <f ca="1">IF(ISNUMBER(F_Udlaan_Bred_Smal[[#This Row],[Udlån, bred definition]]),F_Udlaan_Bred_Smal[[#This Row],[Udlån, bred definition]]/F_Udlaan_Bred_Smal[[#This Row],[BNP]]*100,NA())</f>
        <v>#N/A</v>
      </c>
    </row>
    <row r="472" spans="1:6" x14ac:dyDescent="0.3">
      <c r="A472" s="3">
        <v>43738</v>
      </c>
      <c r="B472" s="5">
        <v>3620.9446454896756</v>
      </c>
      <c r="C472" s="5">
        <v>5728.817</v>
      </c>
      <c r="D472" s="5">
        <v>2317.5</v>
      </c>
      <c r="E472" s="44">
        <f ca="1">IF(ISNUMBER(F_Udlaan_Bred_Smal[[#This Row],[BNP]]),F_Udlaan_Bred_Smal[[#This Row],[Udlån, smal definition]]/F_Udlaan_Bred_Smal[[#This Row],[BNP]]*100,NA())</f>
        <v>156.24356614842182</v>
      </c>
      <c r="F472" s="44">
        <f ca="1">IF(ISNUMBER(F_Udlaan_Bred_Smal[[#This Row],[Udlån, bred definition]]),F_Udlaan_Bred_Smal[[#This Row],[Udlån, bred definition]]/F_Udlaan_Bred_Smal[[#This Row],[BNP]]*100,NA())</f>
        <v>247.19814455231929</v>
      </c>
    </row>
    <row r="473" spans="1:6" hidden="1" x14ac:dyDescent="0.3">
      <c r="A473" s="3">
        <v>43769</v>
      </c>
      <c r="B473" s="5">
        <v>3630.0564670666754</v>
      </c>
      <c r="C473" s="5"/>
      <c r="D473" s="5"/>
      <c r="E473" s="44" t="e">
        <f ca="1">IF(ISNUMBER(F_Udlaan_Bred_Smal[[#This Row],[BNP]]),F_Udlaan_Bred_Smal[[#This Row],[Udlån, smal definition]]/F_Udlaan_Bred_Smal[[#This Row],[BNP]]*100,NA())</f>
        <v>#N/A</v>
      </c>
      <c r="F473" s="44" t="e">
        <f ca="1">IF(ISNUMBER(F_Udlaan_Bred_Smal[[#This Row],[Udlån, bred definition]]),F_Udlaan_Bred_Smal[[#This Row],[Udlån, bred definition]]/F_Udlaan_Bred_Smal[[#This Row],[BNP]]*100,NA())</f>
        <v>#N/A</v>
      </c>
    </row>
    <row r="474" spans="1:6" hidden="1" x14ac:dyDescent="0.3">
      <c r="A474" s="3">
        <v>43799</v>
      </c>
      <c r="B474" s="5">
        <v>3642.4169512286758</v>
      </c>
      <c r="C474" s="5"/>
      <c r="D474" s="5"/>
      <c r="E474" s="44" t="e">
        <f ca="1">IF(ISNUMBER(F_Udlaan_Bred_Smal[[#This Row],[BNP]]),F_Udlaan_Bred_Smal[[#This Row],[Udlån, smal definition]]/F_Udlaan_Bred_Smal[[#This Row],[BNP]]*100,NA())</f>
        <v>#N/A</v>
      </c>
      <c r="F474" s="44" t="e">
        <f ca="1">IF(ISNUMBER(F_Udlaan_Bred_Smal[[#This Row],[Udlån, bred definition]]),F_Udlaan_Bred_Smal[[#This Row],[Udlån, bred definition]]/F_Udlaan_Bred_Smal[[#This Row],[BNP]]*100,NA())</f>
        <v>#N/A</v>
      </c>
    </row>
    <row r="475" spans="1:6" x14ac:dyDescent="0.3">
      <c r="A475" s="3">
        <v>43830</v>
      </c>
      <c r="B475" s="5">
        <v>3644.4335523187597</v>
      </c>
      <c r="C475" s="5">
        <v>5792.1959999999999</v>
      </c>
      <c r="D475" s="5">
        <v>2335</v>
      </c>
      <c r="E475" s="44">
        <f ca="1">IF(ISNUMBER(F_Udlaan_Bred_Smal[[#This Row],[BNP]]),F_Udlaan_Bred_Smal[[#This Row],[Udlån, smal definition]]/F_Udlaan_Bred_Smal[[#This Row],[BNP]]*100,NA())</f>
        <v>156.07852472457216</v>
      </c>
      <c r="F475" s="44">
        <f ca="1">IF(ISNUMBER(F_Udlaan_Bred_Smal[[#This Row],[Udlån, bred definition]]),F_Udlaan_Bred_Smal[[#This Row],[Udlån, bred definition]]/F_Udlaan_Bred_Smal[[#This Row],[BNP]]*100,NA())</f>
        <v>248.05978586723768</v>
      </c>
    </row>
    <row r="476" spans="1:6" hidden="1" x14ac:dyDescent="0.3">
      <c r="A476" s="3">
        <v>43861</v>
      </c>
      <c r="B476" s="5">
        <v>3650.3799525707595</v>
      </c>
      <c r="C476" s="5"/>
      <c r="D476" s="5"/>
      <c r="E476" s="44" t="e">
        <f ca="1">IF(ISNUMBER(F_Udlaan_Bred_Smal[[#This Row],[BNP]]),F_Udlaan_Bred_Smal[[#This Row],[Udlån, smal definition]]/F_Udlaan_Bred_Smal[[#This Row],[BNP]]*100,NA())</f>
        <v>#N/A</v>
      </c>
      <c r="F476" s="44" t="e">
        <f ca="1">IF(ISNUMBER(F_Udlaan_Bred_Smal[[#This Row],[Udlån, bred definition]]),F_Udlaan_Bred_Smal[[#This Row],[Udlån, bred definition]]/F_Udlaan_Bred_Smal[[#This Row],[BNP]]*100,NA())</f>
        <v>#N/A</v>
      </c>
    </row>
    <row r="477" spans="1:6" hidden="1" x14ac:dyDescent="0.3">
      <c r="A477" s="3">
        <v>43890</v>
      </c>
      <c r="B477" s="5">
        <v>3656.5937345577595</v>
      </c>
      <c r="C477" s="5"/>
      <c r="D477" s="5"/>
      <c r="E477" s="44" t="e">
        <f ca="1">IF(ISNUMBER(F_Udlaan_Bred_Smal[[#This Row],[BNP]]),F_Udlaan_Bred_Smal[[#This Row],[Udlån, smal definition]]/F_Udlaan_Bred_Smal[[#This Row],[BNP]]*100,NA())</f>
        <v>#N/A</v>
      </c>
      <c r="F477" s="44" t="e">
        <f ca="1">IF(ISNUMBER(F_Udlaan_Bred_Smal[[#This Row],[Udlån, bred definition]]),F_Udlaan_Bred_Smal[[#This Row],[Udlån, bred definition]]/F_Udlaan_Bred_Smal[[#This Row],[BNP]]*100,NA())</f>
        <v>#N/A</v>
      </c>
    </row>
    <row r="478" spans="1:6" x14ac:dyDescent="0.3">
      <c r="A478" s="3">
        <v>43921</v>
      </c>
      <c r="B478" s="5">
        <v>3666.0958737554083</v>
      </c>
      <c r="C478" s="5">
        <v>5767.8819999999996</v>
      </c>
      <c r="D478" s="5">
        <v>2349.1000000000004</v>
      </c>
      <c r="E478" s="44">
        <f ca="1">IF(ISNUMBER(F_Udlaan_Bred_Smal[[#This Row],[BNP]]),F_Udlaan_Bred_Smal[[#This Row],[Udlån, smal definition]]/F_Udlaan_Bred_Smal[[#This Row],[BNP]]*100,NA())</f>
        <v>156.06384886788166</v>
      </c>
      <c r="F478" s="44">
        <f ca="1">IF(ISNUMBER(F_Udlaan_Bred_Smal[[#This Row],[Udlån, bred definition]]),F_Udlaan_Bred_Smal[[#This Row],[Udlån, bred definition]]/F_Udlaan_Bred_Smal[[#This Row],[BNP]]*100,NA())</f>
        <v>245.53582222979009</v>
      </c>
    </row>
    <row r="479" spans="1:6" hidden="1" x14ac:dyDescent="0.3">
      <c r="A479" s="3">
        <v>43951</v>
      </c>
      <c r="B479" s="5">
        <v>3659.856102358408</v>
      </c>
      <c r="C479" s="5"/>
      <c r="D479" s="5"/>
      <c r="E479" s="44" t="e">
        <f ca="1">IF(ISNUMBER(F_Udlaan_Bred_Smal[[#This Row],[BNP]]),F_Udlaan_Bred_Smal[[#This Row],[Udlån, smal definition]]/F_Udlaan_Bred_Smal[[#This Row],[BNP]]*100,NA())</f>
        <v>#N/A</v>
      </c>
      <c r="F479" s="44" t="e">
        <f ca="1">IF(ISNUMBER(F_Udlaan_Bred_Smal[[#This Row],[Udlån, bred definition]]),F_Udlaan_Bred_Smal[[#This Row],[Udlån, bred definition]]/F_Udlaan_Bred_Smal[[#This Row],[BNP]]*100,NA())</f>
        <v>#N/A</v>
      </c>
    </row>
    <row r="480" spans="1:6" hidden="1" x14ac:dyDescent="0.3">
      <c r="A480" s="3">
        <v>43982</v>
      </c>
      <c r="B480" s="5">
        <v>3656.4520151694082</v>
      </c>
      <c r="C480" s="5"/>
      <c r="D480" s="5"/>
      <c r="E480" s="44" t="e">
        <f ca="1">IF(ISNUMBER(F_Udlaan_Bred_Smal[[#This Row],[BNP]]),F_Udlaan_Bred_Smal[[#This Row],[Udlån, smal definition]]/F_Udlaan_Bred_Smal[[#This Row],[BNP]]*100,NA())</f>
        <v>#N/A</v>
      </c>
      <c r="F480" s="44" t="e">
        <f ca="1">IF(ISNUMBER(F_Udlaan_Bred_Smal[[#This Row],[Udlån, bred definition]]),F_Udlaan_Bred_Smal[[#This Row],[Udlån, bred definition]]/F_Udlaan_Bred_Smal[[#This Row],[BNP]]*100,NA())</f>
        <v>#N/A</v>
      </c>
    </row>
    <row r="481" spans="1:6" x14ac:dyDescent="0.3">
      <c r="A481" s="3">
        <v>44012</v>
      </c>
      <c r="B481" s="5">
        <v>3650.5726988248098</v>
      </c>
      <c r="C481" s="5">
        <v>5760.4409999999998</v>
      </c>
      <c r="D481" s="5">
        <v>2313.2000000000003</v>
      </c>
      <c r="E481" s="44">
        <f ca="1">IF(ISNUMBER(F_Udlaan_Bred_Smal[[#This Row],[BNP]]),F_Udlaan_Bred_Smal[[#This Row],[Udlån, smal definition]]/F_Udlaan_Bred_Smal[[#This Row],[BNP]]*100,NA())</f>
        <v>157.81483221618578</v>
      </c>
      <c r="F481" s="44">
        <f ca="1">IF(ISNUMBER(F_Udlaan_Bred_Smal[[#This Row],[Udlån, bred definition]]),F_Udlaan_Bred_Smal[[#This Row],[Udlån, bred definition]]/F_Udlaan_Bred_Smal[[#This Row],[BNP]]*100,NA())</f>
        <v>249.02477088016596</v>
      </c>
    </row>
    <row r="482" spans="1:6" hidden="1" x14ac:dyDescent="0.3">
      <c r="A482" s="3">
        <v>44043</v>
      </c>
      <c r="B482" s="5">
        <v>3661.0622014478104</v>
      </c>
      <c r="C482" s="5"/>
      <c r="D482" s="5"/>
      <c r="E482" s="44" t="e">
        <f ca="1">IF(ISNUMBER(F_Udlaan_Bred_Smal[[#This Row],[BNP]]),F_Udlaan_Bred_Smal[[#This Row],[Udlån, smal definition]]/F_Udlaan_Bred_Smal[[#This Row],[BNP]]*100,NA())</f>
        <v>#N/A</v>
      </c>
      <c r="F482" s="44" t="e">
        <f ca="1">IF(ISNUMBER(F_Udlaan_Bred_Smal[[#This Row],[Udlån, bred definition]]),F_Udlaan_Bred_Smal[[#This Row],[Udlån, bred definition]]/F_Udlaan_Bred_Smal[[#This Row],[BNP]]*100,NA())</f>
        <v>#N/A</v>
      </c>
    </row>
    <row r="483" spans="1:6" hidden="1" x14ac:dyDescent="0.3">
      <c r="A483" s="3">
        <v>44074</v>
      </c>
      <c r="B483" s="5">
        <v>3685.85932914881</v>
      </c>
      <c r="C483" s="5"/>
      <c r="D483" s="5"/>
      <c r="E483" s="44" t="e">
        <f ca="1">IF(ISNUMBER(F_Udlaan_Bred_Smal[[#This Row],[BNP]]),F_Udlaan_Bred_Smal[[#This Row],[Udlån, smal definition]]/F_Udlaan_Bred_Smal[[#This Row],[BNP]]*100,NA())</f>
        <v>#N/A</v>
      </c>
      <c r="F483" s="44" t="e">
        <f ca="1">IF(ISNUMBER(F_Udlaan_Bred_Smal[[#This Row],[Udlån, bred definition]]),F_Udlaan_Bred_Smal[[#This Row],[Udlån, bred definition]]/F_Udlaan_Bred_Smal[[#This Row],[BNP]]*100,NA())</f>
        <v>#N/A</v>
      </c>
    </row>
    <row r="484" spans="1:6" x14ac:dyDescent="0.3">
      <c r="A484" s="3">
        <v>44104</v>
      </c>
      <c r="B484" s="5">
        <v>3672.8539420003694</v>
      </c>
      <c r="C484" s="5"/>
      <c r="D484" s="5">
        <v>2293.8000000000002</v>
      </c>
      <c r="E484" s="44">
        <f ca="1">IF(ISNUMBER(F_Udlaan_Bred_Smal[[#This Row],[BNP]]),F_Udlaan_Bred_Smal[[#This Row],[Udlån, smal definition]]/F_Udlaan_Bred_Smal[[#This Row],[BNP]]*100,NA())</f>
        <v>160.12093216498252</v>
      </c>
      <c r="F484" s="44"/>
    </row>
    <row r="485" spans="1:6" x14ac:dyDescent="0.3">
      <c r="A485" s="3">
        <v>44135</v>
      </c>
      <c r="B485" s="5">
        <v>3676.394078223369</v>
      </c>
      <c r="C485" s="5"/>
      <c r="D485" s="5"/>
      <c r="E485" s="44"/>
      <c r="F485" s="44"/>
    </row>
  </sheetData>
  <mergeCells count="5">
    <mergeCell ref="B3:E3"/>
    <mergeCell ref="A1:F1"/>
    <mergeCell ref="B6:C6"/>
    <mergeCell ref="E6:F6"/>
    <mergeCell ref="B2:F2"/>
  </mergeCells>
  <hyperlinks>
    <hyperlink ref="F4" location="Indhold!A1" display="Tilbage til Indhold"/>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theme="9"/>
  </sheetPr>
  <dimension ref="A1:G195"/>
  <sheetViews>
    <sheetView workbookViewId="0">
      <selection sqref="A1:E1"/>
    </sheetView>
  </sheetViews>
  <sheetFormatPr defaultColWidth="9.109375" defaultRowHeight="13.8" x14ac:dyDescent="0.3"/>
  <cols>
    <col min="1" max="1" width="10.77734375" style="11" bestFit="1" customWidth="1"/>
    <col min="2" max="2" width="27.6640625" style="9" bestFit="1" customWidth="1"/>
    <col min="3" max="3" width="15.77734375" style="9" bestFit="1" customWidth="1"/>
    <col min="4" max="4" width="25" style="9" bestFit="1" customWidth="1"/>
    <col min="5" max="5" width="22.33203125" style="9" bestFit="1" customWidth="1"/>
    <col min="6" max="6" width="9.109375" style="9"/>
    <col min="7" max="7" width="13.33203125" style="9" bestFit="1" customWidth="1"/>
    <col min="8" max="16384" width="9.109375" style="9"/>
  </cols>
  <sheetData>
    <row r="1" spans="1:5" ht="26.25" customHeight="1" thickBot="1" x14ac:dyDescent="0.35">
      <c r="A1" s="100" t="s">
        <v>119</v>
      </c>
      <c r="B1" s="101"/>
      <c r="C1" s="101"/>
      <c r="D1" s="101"/>
      <c r="E1" s="101"/>
    </row>
    <row r="2" spans="1:5" ht="58.2" customHeight="1" x14ac:dyDescent="0.3">
      <c r="A2" s="32" t="s">
        <v>24</v>
      </c>
      <c r="B2" s="108" t="s">
        <v>43</v>
      </c>
      <c r="C2" s="108"/>
      <c r="D2" s="108"/>
      <c r="E2" s="108"/>
    </row>
    <row r="3" spans="1:5" ht="15" customHeight="1" x14ac:dyDescent="0.3">
      <c r="A3" s="33" t="s">
        <v>25</v>
      </c>
      <c r="B3" s="115" t="s">
        <v>40</v>
      </c>
      <c r="C3" s="115"/>
      <c r="D3" s="115"/>
      <c r="E3" s="115"/>
    </row>
    <row r="4" spans="1:5" ht="15" customHeight="1" x14ac:dyDescent="0.3">
      <c r="A4" s="33"/>
      <c r="B4" s="12"/>
      <c r="C4" s="12"/>
      <c r="D4" s="12"/>
      <c r="E4" s="14" t="s">
        <v>35</v>
      </c>
    </row>
    <row r="5" spans="1:5" ht="15" customHeight="1" x14ac:dyDescent="0.3">
      <c r="A5" s="33"/>
      <c r="B5" s="12"/>
      <c r="C5" s="12"/>
      <c r="D5" s="12"/>
      <c r="E5" s="14"/>
    </row>
    <row r="6" spans="1:5" x14ac:dyDescent="0.3">
      <c r="A6" s="34"/>
      <c r="B6" s="114" t="s">
        <v>60</v>
      </c>
      <c r="C6" s="110"/>
      <c r="D6" s="111"/>
      <c r="E6" s="35" t="s">
        <v>61</v>
      </c>
    </row>
    <row r="7" spans="1:5" x14ac:dyDescent="0.3">
      <c r="A7" s="3" t="s">
        <v>33</v>
      </c>
      <c r="B7" s="2" t="s">
        <v>146</v>
      </c>
      <c r="C7" s="2" t="s">
        <v>147</v>
      </c>
      <c r="D7" s="2" t="s">
        <v>148</v>
      </c>
      <c r="E7" s="36" t="s">
        <v>149</v>
      </c>
    </row>
    <row r="8" spans="1:5" x14ac:dyDescent="0.3">
      <c r="A8" s="3">
        <v>27029</v>
      </c>
      <c r="B8" s="5">
        <v>0.16926270386009573</v>
      </c>
      <c r="C8" s="5">
        <v>0.2031932303791868</v>
      </c>
      <c r="D8" s="5"/>
      <c r="E8" s="5">
        <v>4.0829783368087735</v>
      </c>
    </row>
    <row r="9" spans="1:5" x14ac:dyDescent="0.3">
      <c r="A9" s="3">
        <v>27119</v>
      </c>
      <c r="B9" s="5">
        <v>0.17634774758133312</v>
      </c>
      <c r="C9" s="5">
        <v>0.20228522074796579</v>
      </c>
      <c r="D9" s="5"/>
      <c r="E9" s="5">
        <v>-2.7899161782169002</v>
      </c>
    </row>
    <row r="10" spans="1:5" x14ac:dyDescent="0.3">
      <c r="A10" s="3">
        <v>27210</v>
      </c>
      <c r="B10" s="5">
        <v>0.18064452299136669</v>
      </c>
      <c r="C10" s="5">
        <v>0.19829937722324947</v>
      </c>
      <c r="D10" s="5"/>
      <c r="E10" s="5">
        <v>-9.2679279140613922</v>
      </c>
    </row>
    <row r="11" spans="1:5" x14ac:dyDescent="0.3">
      <c r="A11" s="3">
        <v>27302</v>
      </c>
      <c r="B11" s="5">
        <v>0.18592462087385495</v>
      </c>
      <c r="C11" s="5">
        <v>0.2006000505768791</v>
      </c>
      <c r="D11" s="5"/>
      <c r="E11" s="5">
        <v>-14.123779903879907</v>
      </c>
    </row>
    <row r="12" spans="1:5" x14ac:dyDescent="0.3">
      <c r="A12" s="3">
        <v>27394</v>
      </c>
      <c r="B12" s="5">
        <v>0.19139957333044816</v>
      </c>
      <c r="C12" s="5">
        <v>0.21299676205163462</v>
      </c>
      <c r="D12" s="5"/>
      <c r="E12" s="5">
        <v>-10.38219535698558</v>
      </c>
    </row>
    <row r="13" spans="1:5" x14ac:dyDescent="0.3">
      <c r="A13" s="3">
        <v>27484</v>
      </c>
      <c r="B13" s="5">
        <v>0.199778177095048</v>
      </c>
      <c r="C13" s="5">
        <v>0.22678583768763622</v>
      </c>
      <c r="D13" s="5"/>
      <c r="E13" s="5">
        <v>-1.5457849936878376</v>
      </c>
    </row>
    <row r="14" spans="1:5" x14ac:dyDescent="0.3">
      <c r="A14" s="3">
        <v>27575</v>
      </c>
      <c r="B14" s="5">
        <v>0.20926992746080514</v>
      </c>
      <c r="C14" s="5">
        <v>0.2375865076469664</v>
      </c>
      <c r="D14" s="5"/>
      <c r="E14" s="5">
        <v>6.4295399614391124</v>
      </c>
    </row>
    <row r="15" spans="1:5" x14ac:dyDescent="0.3">
      <c r="A15" s="3">
        <v>27667</v>
      </c>
      <c r="B15" s="5">
        <v>0.21819890202435652</v>
      </c>
      <c r="C15" s="5">
        <v>0.24854394019239093</v>
      </c>
      <c r="D15" s="5"/>
      <c r="E15" s="5">
        <v>12.828308776048146</v>
      </c>
    </row>
    <row r="16" spans="1:5" x14ac:dyDescent="0.3">
      <c r="A16" s="3">
        <v>27759</v>
      </c>
      <c r="B16" s="5">
        <v>0.22781668718079315</v>
      </c>
      <c r="C16" s="5">
        <v>0.24698812421520763</v>
      </c>
      <c r="D16" s="5"/>
      <c r="E16" s="5">
        <v>9.3856259545739729</v>
      </c>
    </row>
    <row r="17" spans="1:5" x14ac:dyDescent="0.3">
      <c r="A17" s="3">
        <v>27850</v>
      </c>
      <c r="B17" s="5">
        <v>0.23553696514733349</v>
      </c>
      <c r="C17" s="5">
        <v>0.25457870354305945</v>
      </c>
      <c r="D17" s="5"/>
      <c r="E17" s="5">
        <v>4.2516013418101739</v>
      </c>
    </row>
    <row r="18" spans="1:5" x14ac:dyDescent="0.3">
      <c r="A18" s="3">
        <v>27941</v>
      </c>
      <c r="B18" s="5">
        <v>0.24422384927489607</v>
      </c>
      <c r="C18" s="5">
        <v>0.25913318783272815</v>
      </c>
      <c r="D18" s="5"/>
      <c r="E18" s="5">
        <v>-0.73957752440648727</v>
      </c>
    </row>
    <row r="19" spans="1:5" x14ac:dyDescent="0.3">
      <c r="A19" s="3">
        <v>28033</v>
      </c>
      <c r="B19" s="5">
        <v>0.25342309358451948</v>
      </c>
      <c r="C19" s="5">
        <v>0.2643042320093642</v>
      </c>
      <c r="D19" s="5"/>
      <c r="E19" s="5">
        <v>-2.753041460879857</v>
      </c>
    </row>
    <row r="20" spans="1:5" x14ac:dyDescent="0.3">
      <c r="A20" s="3">
        <v>28125</v>
      </c>
      <c r="B20" s="5">
        <v>0.26288916687568359</v>
      </c>
      <c r="C20" s="5">
        <v>0.27372699139117695</v>
      </c>
      <c r="D20" s="5"/>
      <c r="E20" s="5">
        <v>-1.6883857651135092</v>
      </c>
    </row>
    <row r="21" spans="1:5" x14ac:dyDescent="0.3">
      <c r="A21" s="3">
        <v>28215</v>
      </c>
      <c r="B21" s="5">
        <v>0.27149787780286272</v>
      </c>
      <c r="C21" s="5">
        <v>0.27555348463031781</v>
      </c>
      <c r="D21" s="5"/>
      <c r="E21" s="5">
        <v>-2.3138343817412088</v>
      </c>
    </row>
    <row r="22" spans="1:5" x14ac:dyDescent="0.3">
      <c r="A22" s="3">
        <v>28306</v>
      </c>
      <c r="B22" s="5">
        <v>0.27910437691425294</v>
      </c>
      <c r="C22" s="5">
        <v>0.29320197249973756</v>
      </c>
      <c r="D22" s="5"/>
      <c r="E22" s="5">
        <v>4.2371777700915159</v>
      </c>
    </row>
    <row r="23" spans="1:5" x14ac:dyDescent="0.3">
      <c r="A23" s="3">
        <v>28398</v>
      </c>
      <c r="B23" s="5">
        <v>0.28619632411993579</v>
      </c>
      <c r="C23" s="5">
        <v>0.30454778269929245</v>
      </c>
      <c r="D23" s="5"/>
      <c r="E23" s="5">
        <v>5.4781107988778333</v>
      </c>
    </row>
    <row r="24" spans="1:5" x14ac:dyDescent="0.3">
      <c r="A24" s="3">
        <v>28490</v>
      </c>
      <c r="B24" s="5">
        <v>0.29386458741086757</v>
      </c>
      <c r="C24" s="5">
        <v>0.31900311338327231</v>
      </c>
      <c r="D24" s="5"/>
      <c r="E24" s="5">
        <v>6.6095487436240052</v>
      </c>
    </row>
    <row r="25" spans="1:5" x14ac:dyDescent="0.3">
      <c r="A25" s="3">
        <v>28580</v>
      </c>
      <c r="B25" s="5">
        <v>0.30239789266029921</v>
      </c>
      <c r="C25" s="5">
        <v>0.33100123691857786</v>
      </c>
      <c r="D25" s="5"/>
      <c r="E25" s="5">
        <v>10.394145832024204</v>
      </c>
    </row>
    <row r="26" spans="1:5" x14ac:dyDescent="0.3">
      <c r="A26" s="3">
        <v>28671</v>
      </c>
      <c r="B26" s="5">
        <v>0.3111250110018508</v>
      </c>
      <c r="C26" s="5">
        <v>0.34342079841469519</v>
      </c>
      <c r="D26" s="5"/>
      <c r="E26" s="5">
        <v>7.7743290557681366</v>
      </c>
    </row>
    <row r="27" spans="1:5" x14ac:dyDescent="0.3">
      <c r="A27" s="3">
        <v>28763</v>
      </c>
      <c r="B27" s="5">
        <v>0.3203569455626572</v>
      </c>
      <c r="C27" s="5">
        <v>0.35317597277210072</v>
      </c>
      <c r="D27" s="5"/>
      <c r="E27" s="5">
        <v>7.0532803333747562</v>
      </c>
    </row>
    <row r="28" spans="1:5" x14ac:dyDescent="0.3">
      <c r="A28" s="3">
        <v>28855</v>
      </c>
      <c r="B28" s="5">
        <v>0.32833435374154157</v>
      </c>
      <c r="C28" s="5">
        <v>0.35562976453574069</v>
      </c>
      <c r="D28" s="5"/>
      <c r="E28" s="5">
        <v>4.8999565441518955</v>
      </c>
    </row>
    <row r="29" spans="1:5" x14ac:dyDescent="0.3">
      <c r="A29" s="3">
        <v>28945</v>
      </c>
      <c r="B29" s="5">
        <v>0.33562928740520859</v>
      </c>
      <c r="C29" s="5">
        <v>0.36525280333686316</v>
      </c>
      <c r="D29" s="5"/>
      <c r="E29" s="5">
        <v>3.3152778604278232</v>
      </c>
    </row>
    <row r="30" spans="1:5" x14ac:dyDescent="0.3">
      <c r="A30" s="3">
        <v>29036</v>
      </c>
      <c r="B30" s="5">
        <v>0.34338389969116895</v>
      </c>
      <c r="C30" s="5">
        <v>0.3802526761081963</v>
      </c>
      <c r="D30" s="5"/>
      <c r="E30" s="5">
        <v>2.014895893179891</v>
      </c>
    </row>
    <row r="31" spans="1:5" x14ac:dyDescent="0.3">
      <c r="A31" s="3">
        <v>29128</v>
      </c>
      <c r="B31" s="5">
        <v>0.35031013393980509</v>
      </c>
      <c r="C31" s="5">
        <v>0.38835589765267975</v>
      </c>
      <c r="D31" s="5"/>
      <c r="E31" s="5">
        <v>-1.0636042010358393</v>
      </c>
    </row>
    <row r="32" spans="1:5" x14ac:dyDescent="0.3">
      <c r="A32" s="3">
        <v>29220</v>
      </c>
      <c r="B32" s="5">
        <v>0.35878555263548401</v>
      </c>
      <c r="C32" s="5">
        <v>0.3867311447994245</v>
      </c>
      <c r="D32" s="5"/>
      <c r="E32" s="5">
        <v>-2.6141871593314492</v>
      </c>
    </row>
    <row r="33" spans="1:7" x14ac:dyDescent="0.3">
      <c r="A33" s="3">
        <v>29311</v>
      </c>
      <c r="B33" s="5">
        <v>0.36760053196892439</v>
      </c>
      <c r="C33" s="5">
        <v>0.37681619770249536</v>
      </c>
      <c r="D33" s="5"/>
      <c r="E33" s="5">
        <v>-8.3174368357745614</v>
      </c>
      <c r="G33" s="10"/>
    </row>
    <row r="34" spans="1:7" x14ac:dyDescent="0.3">
      <c r="A34" s="3">
        <v>29402</v>
      </c>
      <c r="B34" s="5">
        <v>0.37599980642981579</v>
      </c>
      <c r="C34" s="5">
        <v>0.36517532848293244</v>
      </c>
      <c r="D34" s="5"/>
      <c r="E34" s="5">
        <v>-12.906818715654611</v>
      </c>
      <c r="G34" s="10"/>
    </row>
    <row r="35" spans="1:7" x14ac:dyDescent="0.3">
      <c r="A35" s="3">
        <v>29494</v>
      </c>
      <c r="B35" s="5">
        <v>0.38478693430044436</v>
      </c>
      <c r="C35" s="5">
        <v>0.37839553359347827</v>
      </c>
      <c r="D35" s="5"/>
      <c r="E35" s="5">
        <v>-10.275466090958085</v>
      </c>
      <c r="G35" s="10"/>
    </row>
    <row r="36" spans="1:7" x14ac:dyDescent="0.3">
      <c r="A36" s="3">
        <v>29586</v>
      </c>
      <c r="B36" s="5">
        <v>0.39096009641542784</v>
      </c>
      <c r="C36" s="5">
        <v>0.37730430207904686</v>
      </c>
      <c r="D36" s="5"/>
      <c r="E36" s="5">
        <v>-10.839074282748552</v>
      </c>
      <c r="G36" s="10"/>
    </row>
    <row r="37" spans="1:7" x14ac:dyDescent="0.3">
      <c r="A37" s="3">
        <v>29676</v>
      </c>
      <c r="B37" s="5">
        <v>0.39715111126602509</v>
      </c>
      <c r="C37" s="5">
        <v>0.37001735561884513</v>
      </c>
      <c r="D37" s="5"/>
      <c r="E37" s="5">
        <v>-10.937458182118487</v>
      </c>
      <c r="G37" s="10"/>
    </row>
    <row r="38" spans="1:7" x14ac:dyDescent="0.3">
      <c r="A38" s="3">
        <v>29767</v>
      </c>
      <c r="B38" s="5">
        <v>0.40398002781379105</v>
      </c>
      <c r="C38" s="5">
        <v>0.35478243494427691</v>
      </c>
      <c r="D38" s="5"/>
      <c r="E38" s="5">
        <v>-13.439425793501647</v>
      </c>
      <c r="G38" s="10"/>
    </row>
    <row r="39" spans="1:7" x14ac:dyDescent="0.3">
      <c r="A39" s="3">
        <v>29859</v>
      </c>
      <c r="B39" s="5">
        <v>0.41226031219496528</v>
      </c>
      <c r="C39" s="5">
        <v>0.34849426417808865</v>
      </c>
      <c r="D39" s="5"/>
      <c r="E39" s="5">
        <v>-17.633658024142395</v>
      </c>
      <c r="G39" s="10"/>
    </row>
    <row r="40" spans="1:7" x14ac:dyDescent="0.3">
      <c r="A40" s="3">
        <v>29951</v>
      </c>
      <c r="B40" s="5">
        <v>0.42516506217915323</v>
      </c>
      <c r="C40" s="5">
        <v>0.35350356374657782</v>
      </c>
      <c r="D40" s="5"/>
      <c r="E40" s="5">
        <v>-17.053442919868477</v>
      </c>
      <c r="G40" s="10"/>
    </row>
    <row r="41" spans="1:7" x14ac:dyDescent="0.3">
      <c r="A41" s="3">
        <v>30041</v>
      </c>
      <c r="B41" s="5">
        <v>0.4393008416656215</v>
      </c>
      <c r="C41" s="5">
        <v>0.34618346875941713</v>
      </c>
      <c r="D41" s="5"/>
      <c r="E41" s="5">
        <v>-16.597223329867951</v>
      </c>
      <c r="G41" s="10"/>
    </row>
    <row r="42" spans="1:7" x14ac:dyDescent="0.3">
      <c r="A42" s="3">
        <v>30132</v>
      </c>
      <c r="B42" s="5">
        <v>0.45647888077642867</v>
      </c>
      <c r="C42" s="5">
        <v>0.34845618694902519</v>
      </c>
      <c r="D42" s="5"/>
      <c r="E42" s="5">
        <v>-10.838104964165318</v>
      </c>
      <c r="G42" s="10"/>
    </row>
    <row r="43" spans="1:7" x14ac:dyDescent="0.3">
      <c r="A43" s="3">
        <v>30224</v>
      </c>
      <c r="B43" s="5">
        <v>0.47364371088464158</v>
      </c>
      <c r="C43" s="5">
        <v>0.34626279236136392</v>
      </c>
      <c r="D43" s="5"/>
      <c r="E43" s="5">
        <v>-9.4162233269848183</v>
      </c>
      <c r="G43" s="10"/>
    </row>
    <row r="44" spans="1:7" x14ac:dyDescent="0.3">
      <c r="A44" s="3">
        <v>30316</v>
      </c>
      <c r="B44" s="5">
        <v>0.4890550415752386</v>
      </c>
      <c r="C44" s="5">
        <v>0.35377594918577931</v>
      </c>
      <c r="D44" s="5"/>
      <c r="E44" s="5">
        <v>-8.0982045775243368</v>
      </c>
      <c r="G44" s="10"/>
    </row>
    <row r="45" spans="1:7" x14ac:dyDescent="0.3">
      <c r="A45" s="3">
        <v>30406</v>
      </c>
      <c r="B45" s="5">
        <v>0.49868012748987306</v>
      </c>
      <c r="C45" s="5">
        <v>0.37913274973664612</v>
      </c>
      <c r="D45" s="5"/>
      <c r="E45" s="5">
        <v>2.1548931378523317</v>
      </c>
      <c r="G45" s="10"/>
    </row>
    <row r="46" spans="1:7" x14ac:dyDescent="0.3">
      <c r="A46" s="3">
        <v>30497</v>
      </c>
      <c r="B46" s="5">
        <v>0.50309870899059572</v>
      </c>
      <c r="C46" s="5">
        <v>0.425944496895789</v>
      </c>
      <c r="D46" s="5"/>
      <c r="E46" s="5">
        <v>14.378694855196205</v>
      </c>
      <c r="G46" s="10"/>
    </row>
    <row r="47" spans="1:7" x14ac:dyDescent="0.3">
      <c r="A47" s="3">
        <v>30589</v>
      </c>
      <c r="B47" s="5">
        <v>0.50648288275954056</v>
      </c>
      <c r="C47" s="5">
        <v>0.43824076037464471</v>
      </c>
      <c r="D47" s="5"/>
      <c r="E47" s="5">
        <v>18.904235644508539</v>
      </c>
      <c r="G47" s="10"/>
    </row>
    <row r="48" spans="1:7" x14ac:dyDescent="0.3">
      <c r="A48" s="3">
        <v>30681</v>
      </c>
      <c r="B48" s="5">
        <v>0.50859379631346024</v>
      </c>
      <c r="C48" s="5">
        <v>0.45114670061990475</v>
      </c>
      <c r="D48" s="5"/>
      <c r="E48" s="5">
        <v>20.034411516048898</v>
      </c>
      <c r="G48" s="10"/>
    </row>
    <row r="49" spans="1:7" x14ac:dyDescent="0.3">
      <c r="A49" s="3">
        <v>30772</v>
      </c>
      <c r="B49" s="5">
        <v>0.51841375888473729</v>
      </c>
      <c r="C49" s="5">
        <v>0.47074024396488906</v>
      </c>
      <c r="D49" s="5"/>
      <c r="E49" s="5">
        <v>16.179889473143348</v>
      </c>
      <c r="G49" s="10"/>
    </row>
    <row r="50" spans="1:7" x14ac:dyDescent="0.3">
      <c r="A50" s="3">
        <v>30863</v>
      </c>
      <c r="B50" s="5">
        <v>0.53131509790098508</v>
      </c>
      <c r="C50" s="5">
        <v>0.4798841215989238</v>
      </c>
      <c r="D50" s="5"/>
      <c r="E50" s="5">
        <v>4.866505665864751</v>
      </c>
      <c r="G50" s="10"/>
    </row>
    <row r="51" spans="1:7" x14ac:dyDescent="0.3">
      <c r="A51" s="3">
        <v>30955</v>
      </c>
      <c r="B51" s="5">
        <v>0.54412789590186317</v>
      </c>
      <c r="C51" s="5">
        <v>0.4906209249245122</v>
      </c>
      <c r="D51" s="5"/>
      <c r="E51" s="5">
        <v>4.3015761147123799</v>
      </c>
      <c r="G51" s="10"/>
    </row>
    <row r="52" spans="1:7" x14ac:dyDescent="0.3">
      <c r="A52" s="3">
        <v>31047</v>
      </c>
      <c r="B52" s="5">
        <v>0.55615681544234274</v>
      </c>
      <c r="C52" s="5">
        <v>0.51426572761480804</v>
      </c>
      <c r="D52" s="5"/>
      <c r="E52" s="5">
        <v>7.3814943479507233</v>
      </c>
      <c r="G52" s="10"/>
    </row>
    <row r="53" spans="1:7" x14ac:dyDescent="0.3">
      <c r="A53" s="3">
        <v>31137</v>
      </c>
      <c r="B53" s="5">
        <v>0.55793028870596084</v>
      </c>
      <c r="C53" s="5">
        <v>0.52751522573534404</v>
      </c>
      <c r="D53" s="5"/>
      <c r="E53" s="5">
        <v>5.8825215866970426</v>
      </c>
      <c r="G53" s="10"/>
    </row>
    <row r="54" spans="1:7" x14ac:dyDescent="0.3">
      <c r="A54" s="3">
        <v>31228</v>
      </c>
      <c r="B54" s="5">
        <v>0.56165483291873941</v>
      </c>
      <c r="C54" s="5">
        <v>0.5523872849441992</v>
      </c>
      <c r="D54" s="5"/>
      <c r="E54" s="5">
        <v>9.8707801114829685</v>
      </c>
      <c r="G54" s="10"/>
    </row>
    <row r="55" spans="1:7" x14ac:dyDescent="0.3">
      <c r="A55" s="3">
        <v>31320</v>
      </c>
      <c r="B55" s="5">
        <v>0.56640780511555811</v>
      </c>
      <c r="C55" s="5">
        <v>0.59601311091957565</v>
      </c>
      <c r="D55" s="5"/>
      <c r="E55" s="5">
        <v>17.998634975740792</v>
      </c>
      <c r="G55" s="10"/>
    </row>
    <row r="56" spans="1:7" x14ac:dyDescent="0.3">
      <c r="A56" s="3">
        <v>31412</v>
      </c>
      <c r="B56" s="5">
        <v>0.57305313562590732</v>
      </c>
      <c r="C56" s="5">
        <v>0.61231651875765603</v>
      </c>
      <c r="D56" s="5"/>
      <c r="E56" s="5">
        <v>17.443344263304319</v>
      </c>
      <c r="G56" s="10"/>
    </row>
    <row r="57" spans="1:7" x14ac:dyDescent="0.3">
      <c r="A57" s="3">
        <v>31502</v>
      </c>
      <c r="B57" s="5">
        <v>0.58762162654821426</v>
      </c>
      <c r="C57" s="5">
        <v>0.64675142921030537</v>
      </c>
      <c r="D57" s="5"/>
      <c r="E57" s="5">
        <v>24.113171870909756</v>
      </c>
      <c r="G57" s="10"/>
    </row>
    <row r="58" spans="1:7" x14ac:dyDescent="0.3">
      <c r="A58" s="3">
        <v>31593</v>
      </c>
      <c r="B58" s="5">
        <v>0.5975349360325426</v>
      </c>
      <c r="C58" s="5">
        <v>0.64523979898932193</v>
      </c>
      <c r="D58" s="5"/>
      <c r="E58" s="5">
        <v>16.602334103791904</v>
      </c>
      <c r="G58" s="10"/>
    </row>
    <row r="59" spans="1:7" x14ac:dyDescent="0.3">
      <c r="A59" s="3">
        <v>31685</v>
      </c>
      <c r="B59" s="5">
        <v>0.60556092604848233</v>
      </c>
      <c r="C59" s="5">
        <v>0.62759856457174035</v>
      </c>
      <c r="D59" s="5"/>
      <c r="E59" s="5">
        <v>3.7592885388971542</v>
      </c>
      <c r="G59" s="10"/>
    </row>
    <row r="60" spans="1:7" x14ac:dyDescent="0.3">
      <c r="A60" s="3">
        <v>31777</v>
      </c>
      <c r="B60" s="5">
        <v>0.61137772970809168</v>
      </c>
      <c r="C60" s="5">
        <v>0.63629236270779277</v>
      </c>
      <c r="D60" s="5"/>
      <c r="E60" s="5">
        <v>0.91132491504075652</v>
      </c>
      <c r="G60" s="10"/>
    </row>
    <row r="61" spans="1:7" x14ac:dyDescent="0.3">
      <c r="A61" s="3">
        <v>31867</v>
      </c>
      <c r="B61" s="5">
        <v>0.61559222821084814</v>
      </c>
      <c r="C61" s="5">
        <v>0.59348267221537965</v>
      </c>
      <c r="D61" s="5"/>
      <c r="E61" s="5">
        <v>-12.27998990635858</v>
      </c>
      <c r="G61" s="10"/>
    </row>
    <row r="62" spans="1:7" x14ac:dyDescent="0.3">
      <c r="A62" s="3">
        <v>31958</v>
      </c>
      <c r="B62" s="5">
        <v>0.62077676431447815</v>
      </c>
      <c r="C62" s="5">
        <v>0.59426708426817643</v>
      </c>
      <c r="D62" s="5"/>
      <c r="E62" s="5">
        <v>-11.651965443628853</v>
      </c>
      <c r="G62" s="10"/>
    </row>
    <row r="63" spans="1:7" x14ac:dyDescent="0.3">
      <c r="A63" s="3">
        <v>32050</v>
      </c>
      <c r="B63" s="5">
        <v>0.62449757441677001</v>
      </c>
      <c r="C63" s="5">
        <v>0.59140834979673584</v>
      </c>
      <c r="D63" s="5"/>
      <c r="E63" s="5">
        <v>-10.105911262206735</v>
      </c>
      <c r="G63" s="10"/>
    </row>
    <row r="64" spans="1:7" x14ac:dyDescent="0.3">
      <c r="A64" s="3">
        <v>32142</v>
      </c>
      <c r="B64" s="5">
        <v>0.62920143165914733</v>
      </c>
      <c r="C64" s="5">
        <v>0.586284272738679</v>
      </c>
      <c r="D64" s="5"/>
      <c r="E64" s="5">
        <v>-11.690158239983262</v>
      </c>
      <c r="G64" s="10"/>
    </row>
    <row r="65" spans="1:7" x14ac:dyDescent="0.3">
      <c r="A65" s="3">
        <v>32233</v>
      </c>
      <c r="B65" s="5">
        <v>0.63331426813501146</v>
      </c>
      <c r="C65" s="5">
        <v>0.58993757816719528</v>
      </c>
      <c r="D65" s="5"/>
      <c r="E65" s="5">
        <v>-5.7236278196942987</v>
      </c>
      <c r="G65" s="10"/>
    </row>
    <row r="66" spans="1:7" x14ac:dyDescent="0.3">
      <c r="A66" s="3">
        <v>32324</v>
      </c>
      <c r="B66" s="5">
        <v>0.64069917754321914</v>
      </c>
      <c r="C66" s="5">
        <v>0.58869152006550951</v>
      </c>
      <c r="D66" s="5"/>
      <c r="E66" s="5">
        <v>-4.6171139559455625</v>
      </c>
      <c r="G66" s="10"/>
    </row>
    <row r="67" spans="1:7" x14ac:dyDescent="0.3">
      <c r="A67" s="3">
        <v>32416</v>
      </c>
      <c r="B67" s="5">
        <v>0.65224288867437163</v>
      </c>
      <c r="C67" s="5">
        <v>0.60100480714958848</v>
      </c>
      <c r="D67" s="5"/>
      <c r="E67" s="5">
        <v>-1.7335294501426679</v>
      </c>
      <c r="G67" s="10"/>
    </row>
    <row r="68" spans="1:7" x14ac:dyDescent="0.3">
      <c r="A68" s="3">
        <v>32508</v>
      </c>
      <c r="B68" s="5">
        <v>0.66640552815585929</v>
      </c>
      <c r="C68" s="5">
        <v>0.60589225221722698</v>
      </c>
      <c r="D68" s="5"/>
      <c r="E68" s="5">
        <v>-0.43279627585041114</v>
      </c>
      <c r="G68" s="10"/>
    </row>
    <row r="69" spans="1:7" x14ac:dyDescent="0.3">
      <c r="A69" s="3">
        <v>32598</v>
      </c>
      <c r="B69" s="5">
        <v>0.68433063502694913</v>
      </c>
      <c r="C69" s="5">
        <v>0.59881278530822546</v>
      </c>
      <c r="D69" s="5"/>
      <c r="E69" s="5">
        <v>-2.5379504362688432</v>
      </c>
      <c r="G69" s="10"/>
    </row>
    <row r="70" spans="1:7" x14ac:dyDescent="0.3">
      <c r="A70" s="3">
        <v>32689</v>
      </c>
      <c r="B70" s="5">
        <v>0.69913326764655759</v>
      </c>
      <c r="C70" s="5">
        <v>0.59901808164991732</v>
      </c>
      <c r="D70" s="5"/>
      <c r="E70" s="5">
        <v>-3.3339853889418181</v>
      </c>
      <c r="G70" s="10"/>
    </row>
    <row r="71" spans="1:7" x14ac:dyDescent="0.3">
      <c r="A71" s="3">
        <v>32781</v>
      </c>
      <c r="B71" s="5">
        <v>0.70923013252401346</v>
      </c>
      <c r="C71" s="5">
        <v>0.58979262740376848</v>
      </c>
      <c r="D71" s="5"/>
      <c r="E71" s="5">
        <v>-6.7862965719300616</v>
      </c>
      <c r="G71" s="10"/>
    </row>
    <row r="72" spans="1:7" x14ac:dyDescent="0.3">
      <c r="A72" s="3">
        <v>32873</v>
      </c>
      <c r="B72" s="5">
        <v>0.7132224152137111</v>
      </c>
      <c r="C72" s="5">
        <v>0.58062885755130667</v>
      </c>
      <c r="D72" s="5"/>
      <c r="E72" s="5">
        <v>-8.2862069432452898</v>
      </c>
      <c r="G72" s="10"/>
    </row>
    <row r="73" spans="1:7" x14ac:dyDescent="0.3">
      <c r="A73" s="3">
        <v>32963</v>
      </c>
      <c r="B73" s="5">
        <v>0.72265313915165352</v>
      </c>
      <c r="C73" s="5">
        <v>0.55352074876582558</v>
      </c>
      <c r="D73" s="5"/>
      <c r="E73" s="5">
        <v>-11.403452053680496</v>
      </c>
      <c r="G73" s="10"/>
    </row>
    <row r="74" spans="1:7" x14ac:dyDescent="0.3">
      <c r="A74" s="3">
        <v>33054</v>
      </c>
      <c r="B74" s="5">
        <v>0.72868296135336874</v>
      </c>
      <c r="C74" s="5">
        <v>0.55323618117268125</v>
      </c>
      <c r="D74" s="5"/>
      <c r="E74" s="5">
        <v>-8.9954876944769673</v>
      </c>
      <c r="G74" s="10"/>
    </row>
    <row r="75" spans="1:7" x14ac:dyDescent="0.3">
      <c r="A75" s="3">
        <v>33146</v>
      </c>
      <c r="B75" s="5">
        <v>0.73575155383839486</v>
      </c>
      <c r="C75" s="5">
        <v>0.54396539721508408</v>
      </c>
      <c r="D75" s="5"/>
      <c r="E75" s="5">
        <v>-7.5514236846403238</v>
      </c>
      <c r="G75" s="10"/>
    </row>
    <row r="76" spans="1:7" x14ac:dyDescent="0.3">
      <c r="A76" s="3">
        <v>33238</v>
      </c>
      <c r="B76" s="5">
        <v>0.74642707004004838</v>
      </c>
      <c r="C76" s="5">
        <v>0.53989658688179065</v>
      </c>
      <c r="D76" s="5"/>
      <c r="E76" s="5">
        <v>-8.1930693869495812</v>
      </c>
      <c r="G76" s="10"/>
    </row>
    <row r="77" spans="1:7" x14ac:dyDescent="0.3">
      <c r="A77" s="3">
        <v>33328</v>
      </c>
      <c r="B77" s="5">
        <v>0.75385415387384147</v>
      </c>
      <c r="C77" s="5">
        <v>0.5492385965954103</v>
      </c>
      <c r="D77" s="5"/>
      <c r="E77" s="5">
        <v>-1.8840398713150242</v>
      </c>
      <c r="G77" s="10"/>
    </row>
    <row r="78" spans="1:7" x14ac:dyDescent="0.3">
      <c r="A78" s="3">
        <v>33419</v>
      </c>
      <c r="B78" s="5">
        <v>0.76348127167863056</v>
      </c>
      <c r="C78" s="5">
        <v>0.55397434834983117</v>
      </c>
      <c r="D78" s="5"/>
      <c r="E78" s="5">
        <v>-3.0358363742536754</v>
      </c>
      <c r="G78" s="10"/>
    </row>
    <row r="79" spans="1:7" x14ac:dyDescent="0.3">
      <c r="A79" s="3">
        <v>33511</v>
      </c>
      <c r="B79" s="5">
        <v>0.77356491835596719</v>
      </c>
      <c r="C79" s="5">
        <v>0.55624648583673253</v>
      </c>
      <c r="D79" s="5"/>
      <c r="E79" s="5">
        <v>-1.8126530862560997</v>
      </c>
      <c r="G79" s="10"/>
    </row>
    <row r="80" spans="1:7" x14ac:dyDescent="0.3">
      <c r="A80" s="3">
        <v>33603</v>
      </c>
      <c r="B80" s="5">
        <v>0.77918974635164862</v>
      </c>
      <c r="C80" s="5">
        <v>0.55937125097902396</v>
      </c>
      <c r="D80" s="5"/>
      <c r="E80" s="5">
        <v>0.92003075451156935</v>
      </c>
      <c r="G80" s="10"/>
    </row>
    <row r="81" spans="1:7" x14ac:dyDescent="0.3">
      <c r="A81" s="3">
        <v>33694</v>
      </c>
      <c r="B81" s="5">
        <v>0.78100022494688459</v>
      </c>
      <c r="C81" s="5">
        <v>0.5538309118729281</v>
      </c>
      <c r="D81" s="5">
        <v>0.51580750467490388</v>
      </c>
      <c r="E81" s="5">
        <v>-0.22210643653892692</v>
      </c>
      <c r="G81" s="10"/>
    </row>
    <row r="82" spans="1:7" x14ac:dyDescent="0.3">
      <c r="A82" s="3">
        <v>33785</v>
      </c>
      <c r="B82" s="5">
        <v>0.7833889015173312</v>
      </c>
      <c r="C82" s="5">
        <v>0.55232762573908323</v>
      </c>
      <c r="D82" s="5">
        <v>0.50586624602712582</v>
      </c>
      <c r="E82" s="5">
        <v>-1.2572387617406977</v>
      </c>
      <c r="G82" s="10"/>
    </row>
    <row r="83" spans="1:7" x14ac:dyDescent="0.3">
      <c r="A83" s="3">
        <v>33877</v>
      </c>
      <c r="B83" s="5">
        <v>0.78918116380598535</v>
      </c>
      <c r="C83" s="5">
        <v>0.54603623347858088</v>
      </c>
      <c r="D83" s="5">
        <v>0.49058440664088571</v>
      </c>
      <c r="E83" s="5">
        <v>-3.0592861021063289</v>
      </c>
      <c r="G83" s="10"/>
    </row>
    <row r="84" spans="1:7" x14ac:dyDescent="0.3">
      <c r="A84" s="3">
        <v>33969</v>
      </c>
      <c r="B84" s="5">
        <v>0.80293208946272943</v>
      </c>
      <c r="C84" s="5">
        <v>0.53045516745707721</v>
      </c>
      <c r="D84" s="5">
        <v>0.47399603166014276</v>
      </c>
      <c r="E84" s="5">
        <v>-6.5531912807022197</v>
      </c>
      <c r="G84" s="10"/>
    </row>
    <row r="85" spans="1:7" x14ac:dyDescent="0.3">
      <c r="A85" s="3">
        <v>34059</v>
      </c>
      <c r="B85" s="5">
        <v>0.82319926141447719</v>
      </c>
      <c r="C85" s="5">
        <v>0.52216261453279345</v>
      </c>
      <c r="D85" s="5">
        <v>0.45951392804622943</v>
      </c>
      <c r="E85" s="5">
        <v>-6.9674987386803107</v>
      </c>
      <c r="G85" s="10"/>
    </row>
    <row r="86" spans="1:7" x14ac:dyDescent="0.3">
      <c r="A86" s="3">
        <v>34150</v>
      </c>
      <c r="B86" s="5">
        <v>0.84014877012370637</v>
      </c>
      <c r="C86" s="5">
        <v>0.51763143784658594</v>
      </c>
      <c r="D86" s="5">
        <v>0.45553413572981671</v>
      </c>
      <c r="E86" s="5">
        <v>-7.0506118508108955</v>
      </c>
      <c r="G86" s="10"/>
    </row>
    <row r="87" spans="1:7" x14ac:dyDescent="0.3">
      <c r="A87" s="3">
        <v>34242</v>
      </c>
      <c r="B87" s="5">
        <v>0.84276530728701327</v>
      </c>
      <c r="C87" s="5">
        <v>0.54602634020458862</v>
      </c>
      <c r="D87" s="5">
        <v>0.47954448224532054</v>
      </c>
      <c r="E87" s="5">
        <v>-1.0669758344096003</v>
      </c>
      <c r="G87" s="10"/>
    </row>
    <row r="88" spans="1:7" x14ac:dyDescent="0.3">
      <c r="A88" s="3">
        <v>34334</v>
      </c>
      <c r="B88" s="5">
        <v>0.82030923109038045</v>
      </c>
      <c r="C88" s="5">
        <v>0.57580235718425821</v>
      </c>
      <c r="D88" s="5">
        <v>0.50021951776322604</v>
      </c>
      <c r="E88" s="5">
        <v>7.4945008227943033</v>
      </c>
      <c r="G88" s="10"/>
    </row>
    <row r="89" spans="1:7" x14ac:dyDescent="0.3">
      <c r="A89" s="3">
        <v>34424</v>
      </c>
      <c r="B89" s="5">
        <v>0.81109727291867062</v>
      </c>
      <c r="C89" s="5">
        <v>0.60845242406334787</v>
      </c>
      <c r="D89" s="5">
        <v>0.52762276333439007</v>
      </c>
      <c r="E89" s="5">
        <v>14.145695217464183</v>
      </c>
      <c r="G89" s="10"/>
    </row>
    <row r="90" spans="1:7" x14ac:dyDescent="0.3">
      <c r="A90" s="3">
        <v>34515</v>
      </c>
      <c r="B90" s="5">
        <v>0.80651300834226214</v>
      </c>
      <c r="C90" s="5">
        <v>0.60764590071283275</v>
      </c>
      <c r="D90" s="5">
        <v>0.52047665205939186</v>
      </c>
      <c r="E90" s="5">
        <v>14.258687609224975</v>
      </c>
      <c r="G90" s="10"/>
    </row>
    <row r="91" spans="1:7" x14ac:dyDescent="0.3">
      <c r="A91" s="3">
        <v>34607</v>
      </c>
      <c r="B91" s="5">
        <v>0.81779043098423376</v>
      </c>
      <c r="C91" s="5">
        <v>0.6022651414249941</v>
      </c>
      <c r="D91" s="5">
        <v>0.51195647371835962</v>
      </c>
      <c r="E91" s="5">
        <v>7.204276331527848</v>
      </c>
      <c r="G91" s="10"/>
    </row>
    <row r="92" spans="1:7" x14ac:dyDescent="0.3">
      <c r="A92" s="3">
        <v>34699</v>
      </c>
      <c r="B92" s="5">
        <v>0.85664001120426414</v>
      </c>
      <c r="C92" s="5">
        <v>0.6088610283973972</v>
      </c>
      <c r="D92" s="5">
        <v>0.51132197988673</v>
      </c>
      <c r="E92" s="5">
        <v>2.9405441841561242</v>
      </c>
      <c r="G92" s="10"/>
    </row>
    <row r="93" spans="1:7" x14ac:dyDescent="0.3">
      <c r="A93" s="3">
        <v>34789</v>
      </c>
      <c r="B93" s="5">
        <v>0.87660718510097069</v>
      </c>
      <c r="C93" s="5">
        <v>0.62294250481163449</v>
      </c>
      <c r="D93" s="5">
        <v>0.52176853601785955</v>
      </c>
      <c r="E93" s="5">
        <v>-0.3068447969818755</v>
      </c>
      <c r="G93" s="10"/>
    </row>
    <row r="94" spans="1:7" x14ac:dyDescent="0.3">
      <c r="A94" s="3">
        <v>34880</v>
      </c>
      <c r="B94" s="5">
        <v>0.89502543640460241</v>
      </c>
      <c r="C94" s="5">
        <v>0.64477912142457972</v>
      </c>
      <c r="D94" s="5">
        <v>0.54151341780674112</v>
      </c>
      <c r="E94" s="5">
        <v>3.842892200596415</v>
      </c>
      <c r="G94" s="10"/>
    </row>
    <row r="95" spans="1:7" x14ac:dyDescent="0.3">
      <c r="A95" s="3">
        <v>34972</v>
      </c>
      <c r="B95" s="5">
        <v>0.90625660401387054</v>
      </c>
      <c r="C95" s="5">
        <v>0.6634576663473376</v>
      </c>
      <c r="D95" s="5">
        <v>0.55751819259977986</v>
      </c>
      <c r="E95" s="5">
        <v>8.5228995894963688</v>
      </c>
      <c r="G95" s="10"/>
    </row>
    <row r="96" spans="1:7" x14ac:dyDescent="0.3">
      <c r="A96" s="3">
        <v>35064</v>
      </c>
      <c r="B96" s="5">
        <v>0.91268437465103447</v>
      </c>
      <c r="C96" s="5">
        <v>0.68101547637424253</v>
      </c>
      <c r="D96" s="5">
        <v>0.57058383981457927</v>
      </c>
      <c r="E96" s="5">
        <v>10.696488163406869</v>
      </c>
      <c r="G96" s="10"/>
    </row>
    <row r="97" spans="1:7" x14ac:dyDescent="0.3">
      <c r="A97" s="3">
        <v>35155</v>
      </c>
      <c r="B97" s="5">
        <v>0.91593499886969609</v>
      </c>
      <c r="C97" s="5">
        <v>0.6921306399899082</v>
      </c>
      <c r="D97" s="5">
        <v>0.5835635068754087</v>
      </c>
      <c r="E97" s="5">
        <v>10.141881793555463</v>
      </c>
      <c r="G97" s="10"/>
    </row>
    <row r="98" spans="1:7" x14ac:dyDescent="0.3">
      <c r="A98" s="3">
        <v>35246</v>
      </c>
      <c r="B98" s="5">
        <v>0.91987265686347119</v>
      </c>
      <c r="C98" s="5">
        <v>0.70825755104440413</v>
      </c>
      <c r="D98" s="5">
        <v>0.59963171428443596</v>
      </c>
      <c r="E98" s="5">
        <v>8.408612233836287</v>
      </c>
      <c r="G98" s="10"/>
    </row>
    <row r="99" spans="1:7" x14ac:dyDescent="0.3">
      <c r="A99" s="3">
        <v>35338</v>
      </c>
      <c r="B99" s="5">
        <v>0.92231067955565293</v>
      </c>
      <c r="C99" s="5">
        <v>0.73112910106229756</v>
      </c>
      <c r="D99" s="5">
        <v>0.62017033494596197</v>
      </c>
      <c r="E99" s="5">
        <v>8.1641157730362188</v>
      </c>
      <c r="G99" s="10"/>
    </row>
    <row r="100" spans="1:7" x14ac:dyDescent="0.3">
      <c r="A100" s="3">
        <v>35430</v>
      </c>
      <c r="B100" s="5">
        <v>0.92603224449079002</v>
      </c>
      <c r="C100" s="5">
        <v>0.76052251542293436</v>
      </c>
      <c r="D100" s="5">
        <v>0.6434344348916583</v>
      </c>
      <c r="E100" s="5">
        <v>8.8218320061660194</v>
      </c>
      <c r="G100" s="10"/>
    </row>
    <row r="101" spans="1:7" x14ac:dyDescent="0.3">
      <c r="A101" s="3">
        <v>35520</v>
      </c>
      <c r="B101" s="5">
        <v>0.92492224806322743</v>
      </c>
      <c r="C101" s="5">
        <v>0.78103378620203012</v>
      </c>
      <c r="D101" s="5">
        <v>0.66242083773842941</v>
      </c>
      <c r="E101" s="5">
        <v>10.707558106949321</v>
      </c>
      <c r="G101" s="10"/>
    </row>
    <row r="102" spans="1:7" x14ac:dyDescent="0.3">
      <c r="A102" s="3">
        <v>35611</v>
      </c>
      <c r="B102" s="5">
        <v>0.92806626830175709</v>
      </c>
      <c r="C102" s="5">
        <v>0.79968780879596546</v>
      </c>
      <c r="D102" s="5">
        <v>0.68172908889272721</v>
      </c>
      <c r="E102" s="5">
        <v>10.737979803557241</v>
      </c>
      <c r="G102" s="10"/>
    </row>
    <row r="103" spans="1:7" x14ac:dyDescent="0.3">
      <c r="A103" s="3">
        <v>35703</v>
      </c>
      <c r="B103" s="5">
        <v>0.93731808888703394</v>
      </c>
      <c r="C103" s="5">
        <v>0.81769513409885741</v>
      </c>
      <c r="D103" s="5">
        <v>0.70260628192056818</v>
      </c>
      <c r="E103" s="5">
        <v>9.6193424508699277</v>
      </c>
      <c r="G103" s="10"/>
    </row>
    <row r="104" spans="1:7" x14ac:dyDescent="0.3">
      <c r="A104" s="3">
        <v>35795</v>
      </c>
      <c r="B104" s="5">
        <v>0.94255219439609983</v>
      </c>
      <c r="C104" s="5">
        <v>0.82820641343338131</v>
      </c>
      <c r="D104" s="5">
        <v>0.72067696709639417</v>
      </c>
      <c r="E104" s="5">
        <v>7.2501112220025865</v>
      </c>
      <c r="G104" s="10"/>
    </row>
    <row r="105" spans="1:7" x14ac:dyDescent="0.3">
      <c r="A105" s="3">
        <v>35885</v>
      </c>
      <c r="B105" s="5">
        <v>0.95728595166566699</v>
      </c>
      <c r="C105" s="5">
        <v>0.84517530172601307</v>
      </c>
      <c r="D105" s="5">
        <v>0.73866718995580727</v>
      </c>
      <c r="E105" s="5">
        <v>6.0553508262604971</v>
      </c>
      <c r="G105" s="10"/>
    </row>
    <row r="106" spans="1:7" x14ac:dyDescent="0.3">
      <c r="A106" s="3">
        <v>35976</v>
      </c>
      <c r="B106" s="5">
        <v>0.96376854413096558</v>
      </c>
      <c r="C106" s="5">
        <v>0.87715055812910081</v>
      </c>
      <c r="D106" s="5">
        <v>0.77307031979514318</v>
      </c>
      <c r="E106" s="5">
        <v>7.8460350676500479</v>
      </c>
      <c r="G106" s="10"/>
    </row>
    <row r="107" spans="1:7" x14ac:dyDescent="0.3">
      <c r="A107" s="3">
        <v>36068</v>
      </c>
      <c r="B107" s="5">
        <v>0.97350865111766416</v>
      </c>
      <c r="C107" s="5">
        <v>0.88791908294594846</v>
      </c>
      <c r="D107" s="5">
        <v>0.79548799936441872</v>
      </c>
      <c r="E107" s="5">
        <v>7.1053798436860438</v>
      </c>
      <c r="G107" s="10"/>
    </row>
    <row r="108" spans="1:7" x14ac:dyDescent="0.3">
      <c r="A108" s="3">
        <v>36160</v>
      </c>
      <c r="B108" s="5">
        <v>0.98039678603779534</v>
      </c>
      <c r="C108" s="5">
        <v>0.9071719205481491</v>
      </c>
      <c r="D108" s="5">
        <v>0.82903319600634273</v>
      </c>
      <c r="E108" s="5">
        <v>8.5445749242730749</v>
      </c>
      <c r="G108" s="10"/>
    </row>
    <row r="109" spans="1:7" x14ac:dyDescent="0.3">
      <c r="A109" s="3">
        <v>36250</v>
      </c>
      <c r="B109" s="5">
        <v>0.97505664200566855</v>
      </c>
      <c r="C109" s="5">
        <v>0.92145313154877273</v>
      </c>
      <c r="D109" s="5">
        <v>0.85829602852611842</v>
      </c>
      <c r="E109" s="5">
        <v>7.8572929262106461</v>
      </c>
      <c r="G109" s="10"/>
    </row>
    <row r="110" spans="1:7" x14ac:dyDescent="0.3">
      <c r="A110" s="3">
        <v>36341</v>
      </c>
      <c r="B110" s="5">
        <v>0.97028985686368685</v>
      </c>
      <c r="C110" s="5">
        <v>0.93124078454069936</v>
      </c>
      <c r="D110" s="5">
        <v>0.87719922211425128</v>
      </c>
      <c r="E110" s="5">
        <v>4.9283744822393727</v>
      </c>
      <c r="G110" s="10"/>
    </row>
    <row r="111" spans="1:7" x14ac:dyDescent="0.3">
      <c r="A111" s="3">
        <v>36433</v>
      </c>
      <c r="B111" s="5">
        <v>0.97730277855085013</v>
      </c>
      <c r="C111" s="5">
        <v>0.94630704161677448</v>
      </c>
      <c r="D111" s="5">
        <v>0.90832055123724176</v>
      </c>
      <c r="E111" s="5">
        <v>4.4719026885658542</v>
      </c>
      <c r="G111" s="10"/>
    </row>
    <row r="112" spans="1:7" x14ac:dyDescent="0.3">
      <c r="A112" s="3">
        <v>36525</v>
      </c>
      <c r="B112" s="5">
        <v>0.98087827835022223</v>
      </c>
      <c r="C112" s="5">
        <v>0.95622661785464569</v>
      </c>
      <c r="D112" s="5">
        <v>0.92425382600810468</v>
      </c>
      <c r="E112" s="5">
        <v>2.0499742799006349</v>
      </c>
      <c r="G112" s="10"/>
    </row>
    <row r="113" spans="1:7" x14ac:dyDescent="0.3">
      <c r="A113" s="3">
        <v>36616</v>
      </c>
      <c r="B113" s="5">
        <v>0.98804402967747929</v>
      </c>
      <c r="C113" s="5">
        <v>0.96945360041531203</v>
      </c>
      <c r="D113" s="5">
        <v>0.95812425026178594</v>
      </c>
      <c r="E113" s="5">
        <v>2.0317495499544647</v>
      </c>
      <c r="G113" s="10"/>
    </row>
    <row r="114" spans="1:7" x14ac:dyDescent="0.3">
      <c r="A114" s="3">
        <v>36707</v>
      </c>
      <c r="B114" s="5">
        <v>1.0021121336035268</v>
      </c>
      <c r="C114" s="5">
        <v>0.99033238814596447</v>
      </c>
      <c r="D114" s="5">
        <v>0.98382272739131704</v>
      </c>
      <c r="E114" s="5">
        <v>3.1274393317088034</v>
      </c>
      <c r="G114" s="10"/>
    </row>
    <row r="115" spans="1:7" x14ac:dyDescent="0.3">
      <c r="A115" s="3">
        <v>36799</v>
      </c>
      <c r="B115" s="5">
        <v>1.0012272182512592</v>
      </c>
      <c r="C115" s="5">
        <v>1.0100580137272837</v>
      </c>
      <c r="D115" s="5">
        <v>1.0072320952614653</v>
      </c>
      <c r="E115" s="5">
        <v>3.9908442121229015</v>
      </c>
      <c r="G115" s="10"/>
    </row>
    <row r="116" spans="1:7" x14ac:dyDescent="0.3">
      <c r="A116" s="3">
        <v>36891</v>
      </c>
      <c r="B116" s="5">
        <v>1.0086166184677348</v>
      </c>
      <c r="C116" s="5">
        <v>1.0301559977114401</v>
      </c>
      <c r="D116" s="5">
        <v>1.0508209270854321</v>
      </c>
      <c r="E116" s="5">
        <v>5.2953174561944927</v>
      </c>
      <c r="G116" s="10"/>
    </row>
    <row r="117" spans="1:7" x14ac:dyDescent="0.3">
      <c r="A117" s="3">
        <v>36981</v>
      </c>
      <c r="B117" s="5">
        <v>1.0268447211937128</v>
      </c>
      <c r="C117" s="5">
        <v>1.0475828335874753</v>
      </c>
      <c r="D117" s="5">
        <v>1.082468246301207</v>
      </c>
      <c r="E117" s="5">
        <v>5.7319099047188793</v>
      </c>
      <c r="G117" s="10"/>
    </row>
    <row r="118" spans="1:7" x14ac:dyDescent="0.3">
      <c r="A118" s="3">
        <v>37072</v>
      </c>
      <c r="B118" s="5">
        <v>1.040844540572966</v>
      </c>
      <c r="C118" s="5">
        <v>1.0524422362402681</v>
      </c>
      <c r="D118" s="5">
        <v>1.1113378837911601</v>
      </c>
      <c r="E118" s="5">
        <v>3.5159901955083672</v>
      </c>
      <c r="G118" s="10"/>
    </row>
    <row r="119" spans="1:7" x14ac:dyDescent="0.3">
      <c r="A119" s="3">
        <v>37164</v>
      </c>
      <c r="B119" s="5">
        <v>1.0549846523057576</v>
      </c>
      <c r="C119" s="5">
        <v>1.062194328704678</v>
      </c>
      <c r="D119" s="5">
        <v>1.1457338181173766</v>
      </c>
      <c r="E119" s="5">
        <v>2.6059458190255347</v>
      </c>
      <c r="G119" s="10"/>
    </row>
    <row r="120" spans="1:7" x14ac:dyDescent="0.3">
      <c r="A120" s="3">
        <v>37256</v>
      </c>
      <c r="B120" s="5">
        <v>1.0711802341896433</v>
      </c>
      <c r="C120" s="5">
        <v>1.0664880823263294</v>
      </c>
      <c r="D120" s="5">
        <v>1.1677390271131631</v>
      </c>
      <c r="E120" s="5">
        <v>1.4513056292228876</v>
      </c>
      <c r="G120" s="10"/>
    </row>
    <row r="121" spans="1:7" x14ac:dyDescent="0.3">
      <c r="A121" s="3">
        <v>37346</v>
      </c>
      <c r="B121" s="5">
        <v>1.078880593071484</v>
      </c>
      <c r="C121" s="5">
        <v>1.0797820822449389</v>
      </c>
      <c r="D121" s="5">
        <v>1.19485869281748</v>
      </c>
      <c r="E121" s="5">
        <v>1.0926852904088458</v>
      </c>
      <c r="G121" s="10"/>
    </row>
    <row r="122" spans="1:7" x14ac:dyDescent="0.3">
      <c r="A122" s="3">
        <v>37437</v>
      </c>
      <c r="B122" s="5">
        <v>1.0914693302442127</v>
      </c>
      <c r="C122" s="5">
        <v>1.0918791579092388</v>
      </c>
      <c r="D122" s="5">
        <v>1.2192838879708623</v>
      </c>
      <c r="E122" s="5">
        <v>1.7704965684715246</v>
      </c>
      <c r="G122" s="10"/>
    </row>
    <row r="123" spans="1:7" x14ac:dyDescent="0.3">
      <c r="A123" s="3">
        <v>37529</v>
      </c>
      <c r="B123" s="5">
        <v>1.1051653409531768</v>
      </c>
      <c r="C123" s="5">
        <v>1.0968479682481067</v>
      </c>
      <c r="D123" s="5">
        <v>1.2420638640210138</v>
      </c>
      <c r="E123" s="5">
        <v>1.7096407463152996</v>
      </c>
      <c r="G123" s="10"/>
    </row>
    <row r="124" spans="1:7" x14ac:dyDescent="0.3">
      <c r="A124" s="3">
        <v>37621</v>
      </c>
      <c r="B124" s="5">
        <v>1.12143668035194</v>
      </c>
      <c r="C124" s="5">
        <v>1.1116202394893095</v>
      </c>
      <c r="D124" s="5">
        <v>1.2602577927191507</v>
      </c>
      <c r="E124" s="5">
        <v>2.2207223202602044</v>
      </c>
      <c r="G124" s="10"/>
    </row>
    <row r="125" spans="1:7" x14ac:dyDescent="0.3">
      <c r="A125" s="3">
        <v>37711</v>
      </c>
      <c r="B125" s="5">
        <v>1.1428211995460258</v>
      </c>
      <c r="C125" s="5">
        <v>1.1103888288620725</v>
      </c>
      <c r="D125" s="5">
        <v>1.3135644869407042</v>
      </c>
      <c r="E125" s="5">
        <v>0.70788171583169301</v>
      </c>
      <c r="G125" s="10"/>
    </row>
    <row r="126" spans="1:7" x14ac:dyDescent="0.3">
      <c r="A126" s="3">
        <v>37802</v>
      </c>
      <c r="B126" s="5">
        <v>1.1569226846396585</v>
      </c>
      <c r="C126" s="5">
        <v>1.1221787855035752</v>
      </c>
      <c r="D126" s="5">
        <v>1.3147196504011569</v>
      </c>
      <c r="E126" s="5">
        <v>1.7922982379691366</v>
      </c>
      <c r="G126" s="10"/>
    </row>
    <row r="127" spans="1:7" x14ac:dyDescent="0.3">
      <c r="A127" s="3">
        <v>37894</v>
      </c>
      <c r="B127" s="5">
        <v>1.1642634406284926</v>
      </c>
      <c r="C127" s="5">
        <v>1.135405046790763</v>
      </c>
      <c r="D127" s="5">
        <v>1.33261632775752</v>
      </c>
      <c r="E127" s="5">
        <v>2.3969579540255026</v>
      </c>
      <c r="G127" s="10"/>
    </row>
    <row r="128" spans="1:7" x14ac:dyDescent="0.3">
      <c r="A128" s="3">
        <v>37986</v>
      </c>
      <c r="B128" s="5">
        <v>1.1653967351080885</v>
      </c>
      <c r="C128" s="5">
        <v>1.1511050793108415</v>
      </c>
      <c r="D128" s="5">
        <v>1.3321578691362665</v>
      </c>
      <c r="E128" s="5">
        <v>2.8971274650166468</v>
      </c>
      <c r="G128" s="10"/>
    </row>
    <row r="129" spans="1:7" x14ac:dyDescent="0.3">
      <c r="A129" s="3">
        <v>38077</v>
      </c>
      <c r="B129" s="5">
        <v>1.1638818615839959</v>
      </c>
      <c r="C129" s="5">
        <v>1.1799078463097967</v>
      </c>
      <c r="D129" s="5">
        <v>1.3650282100043944</v>
      </c>
      <c r="E129" s="5">
        <v>5.5189785972408423</v>
      </c>
      <c r="G129" s="10"/>
    </row>
    <row r="130" spans="1:7" x14ac:dyDescent="0.3">
      <c r="A130" s="3">
        <v>38168</v>
      </c>
      <c r="B130" s="5">
        <v>1.1652003200487875</v>
      </c>
      <c r="C130" s="5">
        <v>1.2106685208306969</v>
      </c>
      <c r="D130" s="5">
        <v>1.4041765239687189</v>
      </c>
      <c r="E130" s="5">
        <v>6.4866213377562376</v>
      </c>
      <c r="G130" s="10"/>
    </row>
    <row r="131" spans="1:7" x14ac:dyDescent="0.3">
      <c r="A131" s="3">
        <v>38260</v>
      </c>
      <c r="B131" s="5">
        <v>1.1868286050271615</v>
      </c>
      <c r="C131" s="5">
        <v>1.2452223987513749</v>
      </c>
      <c r="D131" s="5">
        <v>1.4457317179090201</v>
      </c>
      <c r="E131" s="5">
        <v>8.3927808611228727</v>
      </c>
      <c r="G131" s="10"/>
    </row>
    <row r="132" spans="1:7" x14ac:dyDescent="0.3">
      <c r="A132" s="3">
        <v>38352</v>
      </c>
      <c r="B132" s="5">
        <v>1.2033699990261981</v>
      </c>
      <c r="C132" s="5">
        <v>1.2880604321892499</v>
      </c>
      <c r="D132" s="5">
        <v>1.5260243236895543</v>
      </c>
      <c r="E132" s="5">
        <v>10.230721914640517</v>
      </c>
      <c r="G132" s="10"/>
    </row>
    <row r="133" spans="1:7" x14ac:dyDescent="0.3">
      <c r="A133" s="3">
        <v>38442</v>
      </c>
      <c r="B133" s="5">
        <v>1.228151872975398</v>
      </c>
      <c r="C133" s="5">
        <v>1.3368743075268672</v>
      </c>
      <c r="D133" s="5">
        <v>1.6005051786759448</v>
      </c>
      <c r="E133" s="5">
        <v>11.824395360470486</v>
      </c>
      <c r="G133" s="10"/>
    </row>
    <row r="134" spans="1:7" x14ac:dyDescent="0.3">
      <c r="A134" s="3">
        <v>38533</v>
      </c>
      <c r="B134" s="5">
        <v>1.2433222397785035</v>
      </c>
      <c r="C134" s="5">
        <v>1.3967357484195004</v>
      </c>
      <c r="D134" s="5">
        <v>1.6988534031284692</v>
      </c>
      <c r="E134" s="5">
        <v>13.792802317245156</v>
      </c>
      <c r="G134" s="10"/>
    </row>
    <row r="135" spans="1:7" x14ac:dyDescent="0.3">
      <c r="A135" s="3">
        <v>38625</v>
      </c>
      <c r="B135" s="5">
        <v>1.2445705139201078</v>
      </c>
      <c r="C135" s="5">
        <v>1.4770173072164505</v>
      </c>
      <c r="D135" s="5">
        <v>1.8277239824545606</v>
      </c>
      <c r="E135" s="5">
        <v>16.685623321239305</v>
      </c>
      <c r="G135" s="10"/>
    </row>
    <row r="136" spans="1:7" x14ac:dyDescent="0.3">
      <c r="A136" s="3">
        <v>38717</v>
      </c>
      <c r="B136" s="5">
        <v>1.2537756197235725</v>
      </c>
      <c r="C136" s="5">
        <v>1.5809503579335391</v>
      </c>
      <c r="D136" s="5">
        <v>1.9590362015463036</v>
      </c>
      <c r="E136" s="5">
        <v>19.855973152714633</v>
      </c>
      <c r="G136" s="10"/>
    </row>
    <row r="137" spans="1:7" x14ac:dyDescent="0.3">
      <c r="A137" s="3">
        <v>38807</v>
      </c>
      <c r="B137" s="5">
        <v>1.2566715521038687</v>
      </c>
      <c r="C137" s="5">
        <v>1.6752756852774848</v>
      </c>
      <c r="D137" s="5">
        <v>2.0752669288650329</v>
      </c>
      <c r="E137" s="5">
        <v>22.963972289480129</v>
      </c>
      <c r="G137" s="10"/>
    </row>
    <row r="138" spans="1:7" x14ac:dyDescent="0.3">
      <c r="A138" s="3">
        <v>38898</v>
      </c>
      <c r="B138" s="5">
        <v>1.289175295276249</v>
      </c>
      <c r="C138" s="5">
        <v>1.7546190252995713</v>
      </c>
      <c r="D138" s="5">
        <v>2.2067125102292939</v>
      </c>
      <c r="E138" s="5">
        <v>22.79778472872389</v>
      </c>
      <c r="G138" s="10"/>
    </row>
    <row r="139" spans="1:7" x14ac:dyDescent="0.3">
      <c r="A139" s="3">
        <v>38990</v>
      </c>
      <c r="B139" s="5">
        <v>1.3020969913404612</v>
      </c>
      <c r="C139" s="5">
        <v>1.7951471610328089</v>
      </c>
      <c r="D139" s="5">
        <v>2.2305630444942266</v>
      </c>
      <c r="E139" s="5">
        <v>17.825230960359306</v>
      </c>
      <c r="G139" s="10"/>
    </row>
    <row r="140" spans="1:7" x14ac:dyDescent="0.3">
      <c r="A140" s="3">
        <v>39082</v>
      </c>
      <c r="B140" s="5">
        <v>1.3133992024150229</v>
      </c>
      <c r="C140" s="5">
        <v>1.8166966400311151</v>
      </c>
      <c r="D140" s="5">
        <v>2.2103036423179607</v>
      </c>
      <c r="E140" s="5">
        <v>13.212264362961857</v>
      </c>
      <c r="G140" s="10"/>
    </row>
    <row r="141" spans="1:7" x14ac:dyDescent="0.3">
      <c r="A141" s="3">
        <v>39172</v>
      </c>
      <c r="B141" s="5">
        <v>1.313525963386349</v>
      </c>
      <c r="C141" s="5">
        <v>1.8447259439862362</v>
      </c>
      <c r="D141" s="5">
        <v>2.1457666626166758</v>
      </c>
      <c r="E141" s="5">
        <v>8.2449241693734585</v>
      </c>
      <c r="G141" s="10"/>
    </row>
    <row r="142" spans="1:7" x14ac:dyDescent="0.3">
      <c r="A142" s="3">
        <v>39263</v>
      </c>
      <c r="B142" s="5">
        <v>1.306211678892458</v>
      </c>
      <c r="C142" s="5">
        <v>1.8375674879367798</v>
      </c>
      <c r="D142" s="5">
        <v>2.0791738912828106</v>
      </c>
      <c r="E142" s="5">
        <v>2.6523245968480547</v>
      </c>
      <c r="G142" s="10"/>
    </row>
    <row r="143" spans="1:7" x14ac:dyDescent="0.3">
      <c r="A143" s="3">
        <v>39355</v>
      </c>
      <c r="B143" s="5">
        <v>1.3115660351779759</v>
      </c>
      <c r="C143" s="5">
        <v>1.8411375618958863</v>
      </c>
      <c r="D143" s="5">
        <v>2.0364698795389669</v>
      </c>
      <c r="E143" s="5">
        <v>1.5915302228062034</v>
      </c>
      <c r="G143" s="10"/>
    </row>
    <row r="144" spans="1:7" x14ac:dyDescent="0.3">
      <c r="A144" s="3">
        <v>39447</v>
      </c>
      <c r="B144" s="5">
        <v>1.3326262411543246</v>
      </c>
      <c r="C144" s="5">
        <v>1.8371773856246945</v>
      </c>
      <c r="D144" s="5">
        <v>1.9884636867603624</v>
      </c>
      <c r="E144" s="5">
        <v>-1.0780660912671935</v>
      </c>
      <c r="G144" s="10"/>
    </row>
    <row r="145" spans="1:7" x14ac:dyDescent="0.3">
      <c r="A145" s="3">
        <v>39538</v>
      </c>
      <c r="B145" s="5">
        <v>1.3620177274237826</v>
      </c>
      <c r="C145" s="5">
        <v>1.822308768145775</v>
      </c>
      <c r="D145" s="5">
        <v>1.9676854900044312</v>
      </c>
      <c r="E145" s="5">
        <v>-3.8978753479574801</v>
      </c>
      <c r="G145" s="10"/>
    </row>
    <row r="146" spans="1:7" x14ac:dyDescent="0.3">
      <c r="A146" s="3">
        <v>39629</v>
      </c>
      <c r="B146" s="5">
        <v>1.3745721472310548</v>
      </c>
      <c r="C146" s="5">
        <v>1.8054060179166709</v>
      </c>
      <c r="D146" s="5">
        <v>1.8961610768596067</v>
      </c>
      <c r="E146" s="5">
        <v>-4.0976148817135734</v>
      </c>
      <c r="G146" s="10"/>
    </row>
    <row r="147" spans="1:7" x14ac:dyDescent="0.3">
      <c r="A147" s="3">
        <v>39721</v>
      </c>
      <c r="B147" s="5">
        <v>1.3839099572177918</v>
      </c>
      <c r="C147" s="5">
        <v>1.7553509608289777</v>
      </c>
      <c r="D147" s="5">
        <v>1.8239397634182357</v>
      </c>
      <c r="E147" s="5">
        <v>-7.8884357513928087</v>
      </c>
      <c r="G147" s="10"/>
    </row>
    <row r="148" spans="1:7" x14ac:dyDescent="0.3">
      <c r="A148" s="3">
        <v>39813</v>
      </c>
      <c r="B148" s="5">
        <v>1.3643128410029113</v>
      </c>
      <c r="C148" s="5">
        <v>1.6449211148697984</v>
      </c>
      <c r="D148" s="5">
        <v>1.7450205923417301</v>
      </c>
      <c r="E148" s="5">
        <v>-12.986441499513745</v>
      </c>
      <c r="G148" s="10"/>
    </row>
    <row r="149" spans="1:7" x14ac:dyDescent="0.3">
      <c r="A149" s="3">
        <v>39903</v>
      </c>
      <c r="B149" s="5">
        <v>1.3691890357516945</v>
      </c>
      <c r="C149" s="5">
        <v>1.5515196409372656</v>
      </c>
      <c r="D149" s="5">
        <v>1.5975084400446613</v>
      </c>
      <c r="E149" s="5">
        <v>-16.328002130657271</v>
      </c>
      <c r="G149" s="10"/>
    </row>
    <row r="150" spans="1:7" x14ac:dyDescent="0.3">
      <c r="A150" s="3">
        <v>39994</v>
      </c>
      <c r="B150" s="5">
        <v>1.3552660220661195</v>
      </c>
      <c r="C150" s="5">
        <v>1.5285043364616884</v>
      </c>
      <c r="D150" s="5">
        <v>1.6023682982286671</v>
      </c>
      <c r="E150" s="5">
        <v>-16.499285778904483</v>
      </c>
      <c r="G150" s="10"/>
    </row>
    <row r="151" spans="1:7" x14ac:dyDescent="0.3">
      <c r="A151" s="3">
        <v>40086</v>
      </c>
      <c r="B151" s="5">
        <v>1.3555806863593125</v>
      </c>
      <c r="C151" s="5">
        <v>1.5434972563117992</v>
      </c>
      <c r="D151" s="5">
        <v>1.6145774503905541</v>
      </c>
      <c r="E151" s="5">
        <v>-12.908512320068521</v>
      </c>
      <c r="G151" s="10"/>
    </row>
    <row r="152" spans="1:7" x14ac:dyDescent="0.3">
      <c r="A152" s="3">
        <v>40178</v>
      </c>
      <c r="B152" s="5">
        <v>1.3941531830352931</v>
      </c>
      <c r="C152" s="5">
        <v>1.5611169426842044</v>
      </c>
      <c r="D152" s="5">
        <v>1.6525059907437341</v>
      </c>
      <c r="E152" s="5">
        <v>-5.9430004438764339</v>
      </c>
      <c r="G152" s="10"/>
    </row>
    <row r="153" spans="1:7" x14ac:dyDescent="0.3">
      <c r="A153" s="3">
        <v>40268</v>
      </c>
      <c r="B153" s="5">
        <v>1.3944899544493452</v>
      </c>
      <c r="C153" s="5">
        <v>1.5743672153981669</v>
      </c>
      <c r="D153" s="5">
        <v>1.6846447606311961</v>
      </c>
      <c r="E153" s="5">
        <v>-0.84545826211452901</v>
      </c>
      <c r="G153" s="10"/>
    </row>
    <row r="154" spans="1:7" x14ac:dyDescent="0.3">
      <c r="A154" s="3">
        <v>40359</v>
      </c>
      <c r="B154" s="5">
        <v>1.420152821620869</v>
      </c>
      <c r="C154" s="5">
        <v>1.583484511583932</v>
      </c>
      <c r="D154" s="5">
        <v>1.7124987241377956</v>
      </c>
      <c r="E154" s="5">
        <v>1.0361579305079527</v>
      </c>
      <c r="G154" s="10"/>
    </row>
    <row r="155" spans="1:7" x14ac:dyDescent="0.3">
      <c r="A155" s="3">
        <v>40451</v>
      </c>
      <c r="B155" s="5">
        <v>1.4610104298851421</v>
      </c>
      <c r="C155" s="5">
        <v>1.5910769910408407</v>
      </c>
      <c r="D155" s="5">
        <v>1.7347242106893384</v>
      </c>
      <c r="E155" s="5">
        <v>0.45147248405332796</v>
      </c>
      <c r="G155" s="10"/>
    </row>
    <row r="156" spans="1:7" x14ac:dyDescent="0.3">
      <c r="A156" s="3">
        <v>40543</v>
      </c>
      <c r="B156" s="5">
        <v>1.4750963991351211</v>
      </c>
      <c r="C156" s="5">
        <v>1.6069848385430652</v>
      </c>
      <c r="D156" s="5">
        <v>1.7557989392357314</v>
      </c>
      <c r="E156" s="5">
        <v>0.52933314447247692</v>
      </c>
      <c r="G156" s="10"/>
    </row>
    <row r="157" spans="1:7" x14ac:dyDescent="0.3">
      <c r="A157" s="3">
        <v>40633</v>
      </c>
      <c r="B157" s="5">
        <v>1.5009623722476879</v>
      </c>
      <c r="C157" s="5">
        <v>1.5853936206894468</v>
      </c>
      <c r="D157" s="5">
        <v>1.7614365528636386</v>
      </c>
      <c r="E157" s="5">
        <v>-2.4767274447291321</v>
      </c>
      <c r="G157" s="10"/>
    </row>
    <row r="158" spans="1:7" x14ac:dyDescent="0.3">
      <c r="A158" s="3">
        <v>40724</v>
      </c>
      <c r="B158" s="5">
        <v>1.5308267783121792</v>
      </c>
      <c r="C158" s="5">
        <v>1.5682122533733975</v>
      </c>
      <c r="D158" s="5">
        <v>1.7394750199618003</v>
      </c>
      <c r="E158" s="5">
        <v>-3.5237443996774087</v>
      </c>
      <c r="G158" s="10"/>
    </row>
    <row r="159" spans="1:7" x14ac:dyDescent="0.3">
      <c r="A159" s="3">
        <v>40816</v>
      </c>
      <c r="B159" s="5">
        <v>1.5329521399067392</v>
      </c>
      <c r="C159" s="5">
        <v>1.5291455243479206</v>
      </c>
      <c r="D159" s="5">
        <v>1.6873116707380722</v>
      </c>
      <c r="E159" s="5">
        <v>-5.407712001184251</v>
      </c>
      <c r="G159" s="10"/>
    </row>
    <row r="160" spans="1:7" x14ac:dyDescent="0.3">
      <c r="A160" s="3">
        <v>40908</v>
      </c>
      <c r="B160" s="5">
        <v>1.5258614328411098</v>
      </c>
      <c r="C160" s="5">
        <v>1.4978450784208346</v>
      </c>
      <c r="D160" s="5">
        <v>1.6901511706405208</v>
      </c>
      <c r="E160" s="5">
        <v>-8.5255713203340129</v>
      </c>
      <c r="G160" s="10"/>
    </row>
    <row r="161" spans="1:7" x14ac:dyDescent="0.3">
      <c r="A161" s="3">
        <v>40999</v>
      </c>
      <c r="B161" s="5">
        <v>1.5354541880557446</v>
      </c>
      <c r="C161" s="5">
        <v>1.4958606776708976</v>
      </c>
      <c r="D161" s="5">
        <v>1.6922962776575861</v>
      </c>
      <c r="E161" s="5">
        <v>-7.3230655361132602</v>
      </c>
      <c r="G161" s="10"/>
    </row>
    <row r="162" spans="1:7" x14ac:dyDescent="0.3">
      <c r="A162" s="3">
        <v>41090</v>
      </c>
      <c r="B162" s="5">
        <v>1.5314042705786539</v>
      </c>
      <c r="C162" s="5">
        <v>1.4799181683246436</v>
      </c>
      <c r="D162" s="5">
        <v>1.6843679623677923</v>
      </c>
      <c r="E162" s="5">
        <v>-7.6850949653023193</v>
      </c>
      <c r="G162" s="10"/>
    </row>
    <row r="163" spans="1:7" x14ac:dyDescent="0.3">
      <c r="A163" s="3">
        <v>41182</v>
      </c>
      <c r="B163" s="5">
        <v>1.5430576143459991</v>
      </c>
      <c r="C163" s="5">
        <v>1.4932951360212841</v>
      </c>
      <c r="D163" s="5">
        <v>1.7494277483149783</v>
      </c>
      <c r="E163" s="5">
        <v>-5.0756190950536517</v>
      </c>
      <c r="G163" s="10"/>
    </row>
    <row r="164" spans="1:7" x14ac:dyDescent="0.3">
      <c r="A164" s="3">
        <v>41274</v>
      </c>
      <c r="B164" s="5">
        <v>1.5581523007747617</v>
      </c>
      <c r="C164" s="5">
        <v>1.5096267617453114</v>
      </c>
      <c r="D164" s="5">
        <v>1.7752698367721325</v>
      </c>
      <c r="E164" s="5">
        <v>-1.6880254248800686</v>
      </c>
      <c r="G164" s="10"/>
    </row>
    <row r="165" spans="1:7" x14ac:dyDescent="0.3">
      <c r="A165" s="3">
        <v>41364</v>
      </c>
      <c r="B165" s="5">
        <v>1.5580179424356444</v>
      </c>
      <c r="C165" s="5">
        <v>1.5215545048881343</v>
      </c>
      <c r="D165" s="5">
        <v>1.8085842011615592</v>
      </c>
      <c r="E165" s="5">
        <v>0.57452989727364567</v>
      </c>
      <c r="G165" s="10"/>
    </row>
    <row r="166" spans="1:7" x14ac:dyDescent="0.3">
      <c r="A166" s="3">
        <v>41455</v>
      </c>
      <c r="B166" s="5">
        <v>1.5733078657503916</v>
      </c>
      <c r="C166" s="5">
        <v>1.5280201942420018</v>
      </c>
      <c r="D166" s="5">
        <v>1.8484559516316652</v>
      </c>
      <c r="E166" s="5">
        <v>2.4718065153581881</v>
      </c>
      <c r="G166" s="10"/>
    </row>
    <row r="167" spans="1:7" x14ac:dyDescent="0.3">
      <c r="A167" s="3">
        <v>41547</v>
      </c>
      <c r="B167" s="5">
        <v>1.5846049435886191</v>
      </c>
      <c r="C167" s="5">
        <v>1.5352673378457311</v>
      </c>
      <c r="D167" s="5">
        <v>1.8884950164652219</v>
      </c>
      <c r="E167" s="5">
        <v>2.2163071912846055</v>
      </c>
      <c r="G167" s="10"/>
    </row>
    <row r="168" spans="1:7" x14ac:dyDescent="0.3">
      <c r="A168" s="3">
        <v>41639</v>
      </c>
      <c r="B168" s="5">
        <v>1.6212925533932956</v>
      </c>
      <c r="C168" s="5">
        <v>1.5535920622573989</v>
      </c>
      <c r="D168" s="5">
        <v>1.9286750740728256</v>
      </c>
      <c r="E168" s="5">
        <v>2.1281911934612374</v>
      </c>
      <c r="G168" s="10"/>
    </row>
    <row r="169" spans="1:7" x14ac:dyDescent="0.3">
      <c r="A169" s="3">
        <v>41729</v>
      </c>
      <c r="B169" s="5">
        <v>1.6452470538699004</v>
      </c>
      <c r="C169" s="5">
        <v>1.5600556556525824</v>
      </c>
      <c r="D169" s="5">
        <v>1.9667803912245516</v>
      </c>
      <c r="E169" s="5">
        <v>1.6179110291462351</v>
      </c>
      <c r="G169" s="10"/>
    </row>
    <row r="170" spans="1:7" x14ac:dyDescent="0.3">
      <c r="A170" s="3">
        <v>41820</v>
      </c>
      <c r="B170" s="5">
        <v>1.6590206098892055</v>
      </c>
      <c r="C170" s="5">
        <v>1.5802707758069161</v>
      </c>
      <c r="D170" s="5">
        <v>2.0156678053685946</v>
      </c>
      <c r="E170" s="5">
        <v>2.7375631720619076</v>
      </c>
      <c r="G170" s="10"/>
    </row>
    <row r="171" spans="1:7" x14ac:dyDescent="0.3">
      <c r="A171" s="3">
        <v>41912</v>
      </c>
      <c r="B171" s="5">
        <v>1.6709347697453549</v>
      </c>
      <c r="C171" s="5">
        <v>1.5919253773367288</v>
      </c>
      <c r="D171" s="5">
        <v>2.0460845806985279</v>
      </c>
      <c r="E171" s="5">
        <v>3.382124898578609</v>
      </c>
      <c r="G171" s="10"/>
    </row>
    <row r="172" spans="1:7" x14ac:dyDescent="0.3">
      <c r="A172" s="3">
        <v>42004</v>
      </c>
      <c r="B172" s="5">
        <v>1.6753981448047321</v>
      </c>
      <c r="C172" s="5">
        <v>1.6098554032567918</v>
      </c>
      <c r="D172" s="5">
        <v>2.0887730449601629</v>
      </c>
      <c r="E172" s="5">
        <v>3.0486578361207162</v>
      </c>
      <c r="G172" s="10"/>
    </row>
    <row r="173" spans="1:7" x14ac:dyDescent="0.3">
      <c r="A173" s="3">
        <v>42094</v>
      </c>
      <c r="B173" s="5">
        <v>1.6919803288958399</v>
      </c>
      <c r="C173" s="5">
        <v>1.652158594960039</v>
      </c>
      <c r="D173" s="5">
        <v>2.1508851329076908</v>
      </c>
      <c r="E173" s="5">
        <v>5.6207000965951215</v>
      </c>
      <c r="G173" s="10"/>
    </row>
    <row r="174" spans="1:7" x14ac:dyDescent="0.3">
      <c r="A174" s="3">
        <v>42185</v>
      </c>
      <c r="B174" s="5">
        <v>1.711084534346182</v>
      </c>
      <c r="C174" s="5">
        <v>1.6767204551920085</v>
      </c>
      <c r="D174" s="5">
        <v>2.2222883289629936</v>
      </c>
      <c r="E174" s="5">
        <v>5.4242918953944397</v>
      </c>
      <c r="G174" s="10"/>
    </row>
    <row r="175" spans="1:7" x14ac:dyDescent="0.3">
      <c r="A175" s="3">
        <v>42277</v>
      </c>
      <c r="B175" s="5">
        <v>1.7157959469105211</v>
      </c>
      <c r="C175" s="5">
        <v>1.6879408384541954</v>
      </c>
      <c r="D175" s="5">
        <v>2.2824219688999197</v>
      </c>
      <c r="E175" s="5">
        <v>5.5426977279178224</v>
      </c>
      <c r="G175" s="10"/>
    </row>
    <row r="176" spans="1:7" x14ac:dyDescent="0.3">
      <c r="A176" s="3">
        <v>42369</v>
      </c>
      <c r="B176" s="5">
        <v>1.706669602737132</v>
      </c>
      <c r="C176" s="5">
        <v>1.712107438880925</v>
      </c>
      <c r="D176" s="5">
        <v>2.320550900940042</v>
      </c>
      <c r="E176" s="5">
        <v>6.1591771142705865</v>
      </c>
      <c r="G176" s="10"/>
    </row>
    <row r="177" spans="1:7" x14ac:dyDescent="0.3">
      <c r="A177" s="3">
        <v>42460</v>
      </c>
      <c r="B177" s="5">
        <v>1.7054649840769898</v>
      </c>
      <c r="C177" s="5">
        <v>1.7255526396303233</v>
      </c>
      <c r="D177" s="5">
        <v>2.3724870166259566</v>
      </c>
      <c r="E177" s="5">
        <v>4.807355417539938</v>
      </c>
      <c r="G177" s="10"/>
    </row>
    <row r="178" spans="1:7" x14ac:dyDescent="0.3">
      <c r="A178" s="3">
        <v>42551</v>
      </c>
      <c r="B178" s="5">
        <v>1.7057326066311829</v>
      </c>
      <c r="C178" s="5">
        <v>1.7315884577465093</v>
      </c>
      <c r="D178" s="5">
        <v>2.3941628981963188</v>
      </c>
      <c r="E178" s="5">
        <v>3.1894928284253776</v>
      </c>
      <c r="G178" s="10"/>
    </row>
    <row r="179" spans="1:7" x14ac:dyDescent="0.3">
      <c r="A179" s="3">
        <v>42643</v>
      </c>
      <c r="B179" s="5">
        <v>1.7240141581261668</v>
      </c>
      <c r="C179" s="5">
        <v>1.7589343608972752</v>
      </c>
      <c r="D179" s="5">
        <v>2.4369278782605797</v>
      </c>
      <c r="E179" s="5">
        <v>3.9261481129085229</v>
      </c>
      <c r="G179" s="10"/>
    </row>
    <row r="180" spans="1:7" x14ac:dyDescent="0.3">
      <c r="A180" s="3">
        <v>42735</v>
      </c>
      <c r="B180" s="5">
        <v>1.7531802338200468</v>
      </c>
      <c r="C180" s="5">
        <v>1.7727461799147426</v>
      </c>
      <c r="D180" s="5">
        <v>2.4854063103615287</v>
      </c>
      <c r="E180" s="5">
        <v>3.056784122617251</v>
      </c>
      <c r="G180" s="10"/>
    </row>
    <row r="181" spans="1:7" x14ac:dyDescent="0.3">
      <c r="A181" s="3">
        <v>42825</v>
      </c>
      <c r="B181" s="5">
        <v>1.7699016823034937</v>
      </c>
      <c r="C181" s="5">
        <v>1.7856502016113276</v>
      </c>
      <c r="D181" s="5">
        <v>2.5156665435189569</v>
      </c>
      <c r="E181" s="5">
        <v>1.9359830968251446</v>
      </c>
      <c r="G181" s="10"/>
    </row>
    <row r="182" spans="1:7" x14ac:dyDescent="0.3">
      <c r="A182" s="3">
        <v>42916</v>
      </c>
      <c r="B182" s="5">
        <v>1.7855915711091264</v>
      </c>
      <c r="C182" s="5">
        <v>1.8097161601514371</v>
      </c>
      <c r="D182" s="5">
        <v>2.5529823528747277</v>
      </c>
      <c r="E182" s="5">
        <v>3.7414947867912662</v>
      </c>
      <c r="G182" s="10"/>
    </row>
    <row r="183" spans="1:7" x14ac:dyDescent="0.3">
      <c r="A183" s="3">
        <v>43008</v>
      </c>
      <c r="B183" s="5">
        <v>1.7994865565020488</v>
      </c>
      <c r="C183" s="5">
        <v>1.8307901570590694</v>
      </c>
      <c r="D183" s="5">
        <v>2.6227289051532399</v>
      </c>
      <c r="E183" s="5">
        <v>3.0659393241178723</v>
      </c>
      <c r="G183" s="10"/>
    </row>
    <row r="184" spans="1:7" x14ac:dyDescent="0.3">
      <c r="A184" s="3">
        <v>43100</v>
      </c>
      <c r="B184" s="5">
        <v>1.8098871011149005</v>
      </c>
      <c r="C184" s="5">
        <v>1.8437061495687121</v>
      </c>
      <c r="D184" s="5">
        <v>2.6575264075571017</v>
      </c>
      <c r="E184" s="5">
        <v>3.102577850898669</v>
      </c>
      <c r="G184" s="10"/>
    </row>
    <row r="185" spans="1:7" x14ac:dyDescent="0.3">
      <c r="A185" s="3">
        <v>43190</v>
      </c>
      <c r="B185" s="5">
        <v>1.8253566774018146</v>
      </c>
      <c r="C185" s="5">
        <v>1.8730536341261221</v>
      </c>
      <c r="D185" s="5">
        <v>2.7059527253638307</v>
      </c>
      <c r="E185" s="5">
        <v>4.7631221259414103</v>
      </c>
    </row>
    <row r="186" spans="1:7" x14ac:dyDescent="0.3">
      <c r="A186" s="3">
        <v>43281</v>
      </c>
      <c r="B186" s="5">
        <v>1.8432152451790496</v>
      </c>
      <c r="C186" s="5">
        <v>1.8840212246063719</v>
      </c>
      <c r="D186" s="5">
        <v>2.7222049482001149</v>
      </c>
      <c r="E186" s="5">
        <v>3.1650351026705881</v>
      </c>
    </row>
    <row r="187" spans="1:7" x14ac:dyDescent="0.3">
      <c r="A187" s="3">
        <v>43373</v>
      </c>
      <c r="B187" s="5">
        <v>1.857593405819598</v>
      </c>
      <c r="C187" s="5">
        <v>1.888807024402914</v>
      </c>
      <c r="D187" s="5">
        <v>2.7059054074396074</v>
      </c>
      <c r="E187" s="5">
        <v>2.0410918369765607</v>
      </c>
    </row>
    <row r="188" spans="1:7" x14ac:dyDescent="0.3">
      <c r="A188" s="3">
        <v>43465</v>
      </c>
      <c r="B188" s="5">
        <v>1.8687822843097166</v>
      </c>
      <c r="C188" s="5">
        <v>1.9036694810042027</v>
      </c>
      <c r="D188" s="5">
        <v>2.7111840598171537</v>
      </c>
      <c r="E188" s="5">
        <v>2.19958802321083</v>
      </c>
    </row>
    <row r="189" spans="1:7" x14ac:dyDescent="0.3">
      <c r="A189" s="3">
        <v>43555</v>
      </c>
      <c r="B189" s="5">
        <v>1.8819227293133525</v>
      </c>
      <c r="C189" s="5">
        <v>1.9166773651122679</v>
      </c>
      <c r="D189" s="5">
        <v>2.6871776166998456</v>
      </c>
      <c r="E189" s="5">
        <v>1.1540223567023666</v>
      </c>
    </row>
    <row r="190" spans="1:7" x14ac:dyDescent="0.3">
      <c r="A190" s="3">
        <v>43646</v>
      </c>
      <c r="B190" s="5">
        <v>1.8952300903272936</v>
      </c>
      <c r="C190" s="5">
        <v>1.9316213285250114</v>
      </c>
      <c r="D190" s="5">
        <v>2.7174535506393629</v>
      </c>
      <c r="E190" s="5">
        <v>1.7540595356949629</v>
      </c>
    </row>
    <row r="191" spans="1:7" x14ac:dyDescent="0.3">
      <c r="A191" s="3">
        <v>43738</v>
      </c>
      <c r="B191" s="5">
        <v>1.9080494950758686</v>
      </c>
      <c r="C191" s="5">
        <v>1.9523648997758387</v>
      </c>
      <c r="D191" s="5">
        <v>2.7174470085669822</v>
      </c>
      <c r="E191" s="5">
        <v>2.6537300629096761</v>
      </c>
    </row>
    <row r="192" spans="1:7" x14ac:dyDescent="0.3">
      <c r="A192" s="3">
        <v>43830</v>
      </c>
      <c r="B192" s="5">
        <v>1.9219879546699974</v>
      </c>
      <c r="C192" s="5">
        <v>1.9732003645639959</v>
      </c>
      <c r="D192" s="5">
        <v>2.752260429247138</v>
      </c>
      <c r="E192" s="5">
        <v>2.9456815710197093</v>
      </c>
    </row>
    <row r="193" spans="1:5" x14ac:dyDescent="0.3">
      <c r="A193" s="3">
        <v>43921</v>
      </c>
      <c r="B193" s="5">
        <v>1.9398531217775703</v>
      </c>
      <c r="C193" s="5">
        <v>1.9630450191494111</v>
      </c>
      <c r="D193" s="5">
        <v>2.7773719700003254</v>
      </c>
      <c r="E193" s="5">
        <v>1.8236514109631008</v>
      </c>
    </row>
    <row r="194" spans="1:5" x14ac:dyDescent="0.3">
      <c r="A194" s="3">
        <v>44012</v>
      </c>
      <c r="B194" s="5">
        <v>1.9496976499639707</v>
      </c>
      <c r="C194" s="5">
        <v>1.9682357093032594</v>
      </c>
      <c r="D194" s="5">
        <v>2.7793778500663366</v>
      </c>
      <c r="E194" s="5">
        <v>1.9311938668363782</v>
      </c>
    </row>
    <row r="195" spans="1:5" x14ac:dyDescent="0.3">
      <c r="A195" s="3">
        <v>44104</v>
      </c>
      <c r="B195" s="5">
        <v>1.9632150841503033</v>
      </c>
      <c r="C195" s="5">
        <v>2.0361845279601845</v>
      </c>
      <c r="D195" s="5">
        <v>2.8966030567018795</v>
      </c>
      <c r="E195" s="5">
        <v>3.9560241530553153</v>
      </c>
    </row>
  </sheetData>
  <mergeCells count="4">
    <mergeCell ref="A1:E1"/>
    <mergeCell ref="B3:E3"/>
    <mergeCell ref="B6:D6"/>
    <mergeCell ref="B2:E2"/>
  </mergeCells>
  <hyperlinks>
    <hyperlink ref="E4" location="Indhold!A1" display="Tilbage til Indhold"/>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tabColor theme="9"/>
  </sheetPr>
  <dimension ref="A1:E214"/>
  <sheetViews>
    <sheetView workbookViewId="0">
      <selection sqref="A1:D1"/>
    </sheetView>
  </sheetViews>
  <sheetFormatPr defaultColWidth="9.109375" defaultRowHeight="13.8" x14ac:dyDescent="0.3"/>
  <cols>
    <col min="1" max="1" width="10.77734375" style="9" bestFit="1" customWidth="1"/>
    <col min="2" max="2" width="22.6640625" style="9" bestFit="1" customWidth="1"/>
    <col min="3" max="3" width="17.109375" style="9" customWidth="1"/>
    <col min="4" max="4" width="15" style="9" bestFit="1" customWidth="1"/>
    <col min="5" max="5" width="23.44140625" style="9" customWidth="1"/>
    <col min="6" max="16384" width="9.109375" style="9"/>
  </cols>
  <sheetData>
    <row r="1" spans="1:5" ht="26.25" customHeight="1" thickBot="1" x14ac:dyDescent="0.35">
      <c r="A1" s="100" t="s">
        <v>120</v>
      </c>
      <c r="B1" s="101"/>
      <c r="C1" s="101"/>
      <c r="D1" s="101"/>
      <c r="E1" s="20"/>
    </row>
    <row r="2" spans="1:5" ht="27" customHeight="1" x14ac:dyDescent="0.3">
      <c r="A2" s="12" t="s">
        <v>24</v>
      </c>
      <c r="B2" s="108" t="s">
        <v>42</v>
      </c>
      <c r="C2" s="108"/>
      <c r="D2" s="108"/>
      <c r="E2" s="15"/>
    </row>
    <row r="3" spans="1:5" ht="15" customHeight="1" x14ac:dyDescent="0.3">
      <c r="A3" s="13" t="s">
        <v>25</v>
      </c>
      <c r="B3" s="117" t="s">
        <v>41</v>
      </c>
      <c r="C3" s="117"/>
      <c r="D3" s="117"/>
      <c r="E3" s="117"/>
    </row>
    <row r="4" spans="1:5" x14ac:dyDescent="0.3">
      <c r="B4" s="17"/>
      <c r="C4" s="17"/>
      <c r="D4" s="14" t="s">
        <v>35</v>
      </c>
    </row>
    <row r="6" spans="1:5" x14ac:dyDescent="0.3">
      <c r="A6" s="24" t="s">
        <v>33</v>
      </c>
      <c r="B6" s="24" t="s">
        <v>150</v>
      </c>
    </row>
    <row r="7" spans="1:5" x14ac:dyDescent="0.3">
      <c r="A7" s="7">
        <v>26298</v>
      </c>
      <c r="B7" s="8">
        <v>-2.363</v>
      </c>
    </row>
    <row r="8" spans="1:5" x14ac:dyDescent="0.3">
      <c r="A8" s="7">
        <v>26389</v>
      </c>
      <c r="B8" s="8">
        <v>-1.645</v>
      </c>
    </row>
    <row r="9" spans="1:5" x14ac:dyDescent="0.3">
      <c r="A9" s="7">
        <v>26480</v>
      </c>
      <c r="B9" s="8">
        <v>-0.91100000000000003</v>
      </c>
    </row>
    <row r="10" spans="1:5" x14ac:dyDescent="0.3">
      <c r="A10" s="7">
        <v>26572</v>
      </c>
      <c r="B10" s="8">
        <v>-0.97399999999999998</v>
      </c>
    </row>
    <row r="11" spans="1:5" x14ac:dyDescent="0.3">
      <c r="A11" s="7">
        <v>26664</v>
      </c>
      <c r="B11" s="8">
        <v>-0.73699999999999999</v>
      </c>
    </row>
    <row r="12" spans="1:5" x14ac:dyDescent="0.3">
      <c r="A12" s="7">
        <v>26754</v>
      </c>
      <c r="B12" s="8">
        <v>-1.042</v>
      </c>
    </row>
    <row r="13" spans="1:5" x14ac:dyDescent="0.3">
      <c r="A13" s="7">
        <v>26845</v>
      </c>
      <c r="B13" s="8">
        <v>-1.782</v>
      </c>
    </row>
    <row r="14" spans="1:5" x14ac:dyDescent="0.3">
      <c r="A14" s="7">
        <v>26937</v>
      </c>
      <c r="B14" s="8">
        <v>-1.35</v>
      </c>
    </row>
    <row r="15" spans="1:5" x14ac:dyDescent="0.3">
      <c r="A15" s="7">
        <v>27029</v>
      </c>
      <c r="B15" s="8">
        <v>-1.8220000000000001</v>
      </c>
    </row>
    <row r="16" spans="1:5" x14ac:dyDescent="0.3">
      <c r="A16" s="7">
        <v>27119</v>
      </c>
      <c r="B16" s="8">
        <v>-2.98</v>
      </c>
    </row>
    <row r="17" spans="1:2" x14ac:dyDescent="0.3">
      <c r="A17" s="7">
        <v>27210</v>
      </c>
      <c r="B17" s="8">
        <v>-3.4580000000000002</v>
      </c>
    </row>
    <row r="18" spans="1:2" x14ac:dyDescent="0.3">
      <c r="A18" s="7">
        <v>27302</v>
      </c>
      <c r="B18" s="8">
        <v>-4.1369999999999996</v>
      </c>
    </row>
    <row r="19" spans="1:2" x14ac:dyDescent="0.3">
      <c r="A19" s="7">
        <v>27394</v>
      </c>
      <c r="B19" s="8">
        <v>-3.5649999999999999</v>
      </c>
    </row>
    <row r="20" spans="1:2" x14ac:dyDescent="0.3">
      <c r="A20" s="7">
        <v>27484</v>
      </c>
      <c r="B20" s="8">
        <v>-2.125</v>
      </c>
    </row>
    <row r="21" spans="1:2" x14ac:dyDescent="0.3">
      <c r="A21" s="7">
        <v>27575</v>
      </c>
      <c r="B21" s="8">
        <v>-1.0469999999999999</v>
      </c>
    </row>
    <row r="22" spans="1:2" x14ac:dyDescent="0.3">
      <c r="A22" s="7">
        <v>27667</v>
      </c>
      <c r="B22" s="8">
        <v>-0.76200000000000001</v>
      </c>
    </row>
    <row r="23" spans="1:2" x14ac:dyDescent="0.3">
      <c r="A23" s="7">
        <v>27759</v>
      </c>
      <c r="B23" s="8">
        <v>-1.58</v>
      </c>
    </row>
    <row r="24" spans="1:2" x14ac:dyDescent="0.3">
      <c r="A24" s="7">
        <v>27850</v>
      </c>
      <c r="B24" s="8">
        <v>-2.73</v>
      </c>
    </row>
    <row r="25" spans="1:2" x14ac:dyDescent="0.3">
      <c r="A25" s="7">
        <v>27941</v>
      </c>
      <c r="B25" s="8">
        <v>-3.855</v>
      </c>
    </row>
    <row r="26" spans="1:2" x14ac:dyDescent="0.3">
      <c r="A26" s="7">
        <v>28033</v>
      </c>
      <c r="B26" s="8">
        <v>-4.6790000000000003</v>
      </c>
    </row>
    <row r="27" spans="1:2" x14ac:dyDescent="0.3">
      <c r="A27" s="7">
        <v>28125</v>
      </c>
      <c r="B27" s="8">
        <v>-4.8419999999999996</v>
      </c>
    </row>
    <row r="28" spans="1:2" x14ac:dyDescent="0.3">
      <c r="A28" s="7">
        <v>28215</v>
      </c>
      <c r="B28" s="8">
        <v>-5.0110000000000001</v>
      </c>
    </row>
    <row r="29" spans="1:2" x14ac:dyDescent="0.3">
      <c r="A29" s="7">
        <v>28306</v>
      </c>
      <c r="B29" s="8">
        <v>-4.7839999999999998</v>
      </c>
    </row>
    <row r="30" spans="1:2" x14ac:dyDescent="0.3">
      <c r="A30" s="7">
        <v>28398</v>
      </c>
      <c r="B30" s="8">
        <v>-4.3979999999999997</v>
      </c>
    </row>
    <row r="31" spans="1:2" x14ac:dyDescent="0.3">
      <c r="A31" s="7">
        <v>28490</v>
      </c>
      <c r="B31" s="8">
        <v>-3.7890000000000001</v>
      </c>
    </row>
    <row r="32" spans="1:2" x14ac:dyDescent="0.3">
      <c r="A32" s="7">
        <v>28580</v>
      </c>
      <c r="B32" s="8">
        <v>-2.944</v>
      </c>
    </row>
    <row r="33" spans="1:2" x14ac:dyDescent="0.3">
      <c r="A33" s="7">
        <v>28671</v>
      </c>
      <c r="B33" s="8">
        <v>-2.415</v>
      </c>
    </row>
    <row r="34" spans="1:2" x14ac:dyDescent="0.3">
      <c r="A34" s="7">
        <v>28763</v>
      </c>
      <c r="B34" s="8">
        <v>-2.1320000000000001</v>
      </c>
    </row>
    <row r="35" spans="1:2" x14ac:dyDescent="0.3">
      <c r="A35" s="7">
        <v>28855</v>
      </c>
      <c r="B35" s="8">
        <v>-2.3220000000000001</v>
      </c>
    </row>
    <row r="36" spans="1:2" x14ac:dyDescent="0.3">
      <c r="A36" s="7">
        <v>28945</v>
      </c>
      <c r="B36" s="8">
        <v>-2.8980000000000001</v>
      </c>
    </row>
    <row r="37" spans="1:2" x14ac:dyDescent="0.3">
      <c r="A37" s="7">
        <v>29036</v>
      </c>
      <c r="B37" s="8">
        <v>-3.641</v>
      </c>
    </row>
    <row r="38" spans="1:2" x14ac:dyDescent="0.3">
      <c r="A38" s="7">
        <v>29128</v>
      </c>
      <c r="B38" s="8">
        <v>-4.2869999999999999</v>
      </c>
    </row>
    <row r="39" spans="1:2" x14ac:dyDescent="0.3">
      <c r="A39" s="7">
        <v>29220</v>
      </c>
      <c r="B39" s="8">
        <v>-4.5410000000000004</v>
      </c>
    </row>
    <row r="40" spans="1:2" x14ac:dyDescent="0.3">
      <c r="A40" s="7">
        <v>29311</v>
      </c>
      <c r="B40" s="8">
        <v>-4.9429999999999996</v>
      </c>
    </row>
    <row r="41" spans="1:2" x14ac:dyDescent="0.3">
      <c r="A41" s="7">
        <v>29402</v>
      </c>
      <c r="B41" s="8">
        <v>-4.8330000000000002</v>
      </c>
    </row>
    <row r="42" spans="1:2" x14ac:dyDescent="0.3">
      <c r="A42" s="7">
        <v>29494</v>
      </c>
      <c r="B42" s="8">
        <v>-4.1609999999999996</v>
      </c>
    </row>
    <row r="43" spans="1:2" x14ac:dyDescent="0.3">
      <c r="A43" s="7">
        <v>29586</v>
      </c>
      <c r="B43" s="8">
        <v>-3.2919999999999998</v>
      </c>
    </row>
    <row r="44" spans="1:2" x14ac:dyDescent="0.3">
      <c r="A44" s="7">
        <v>29676</v>
      </c>
      <c r="B44" s="8">
        <v>-2.2509999999999999</v>
      </c>
    </row>
    <row r="45" spans="1:2" x14ac:dyDescent="0.3">
      <c r="A45" s="7">
        <v>29767</v>
      </c>
      <c r="B45" s="8">
        <v>-1.635</v>
      </c>
    </row>
    <row r="46" spans="1:2" x14ac:dyDescent="0.3">
      <c r="A46" s="7">
        <v>29859</v>
      </c>
      <c r="B46" s="8">
        <v>-1.766</v>
      </c>
    </row>
    <row r="47" spans="1:2" x14ac:dyDescent="0.3">
      <c r="A47" s="7">
        <v>29951</v>
      </c>
      <c r="B47" s="8">
        <v>-2.4220000000000002</v>
      </c>
    </row>
    <row r="48" spans="1:2" x14ac:dyDescent="0.3">
      <c r="A48" s="7">
        <v>30041</v>
      </c>
      <c r="B48" s="8">
        <v>-2.8650000000000002</v>
      </c>
    </row>
    <row r="49" spans="1:2" x14ac:dyDescent="0.3">
      <c r="A49" s="7">
        <v>30132</v>
      </c>
      <c r="B49" s="8">
        <v>-3.407</v>
      </c>
    </row>
    <row r="50" spans="1:2" x14ac:dyDescent="0.3">
      <c r="A50" s="7">
        <v>30224</v>
      </c>
      <c r="B50" s="8">
        <v>-3.7269999999999999</v>
      </c>
    </row>
    <row r="51" spans="1:2" x14ac:dyDescent="0.3">
      <c r="A51" s="7">
        <v>30316</v>
      </c>
      <c r="B51" s="8">
        <v>-3.7909999999999999</v>
      </c>
    </row>
    <row r="52" spans="1:2" x14ac:dyDescent="0.3">
      <c r="A52" s="7">
        <v>30406</v>
      </c>
      <c r="B52" s="8">
        <v>-3.3290000000000002</v>
      </c>
    </row>
    <row r="53" spans="1:2" x14ac:dyDescent="0.3">
      <c r="A53" s="7">
        <v>30497</v>
      </c>
      <c r="B53" s="8">
        <v>-2.972</v>
      </c>
    </row>
    <row r="54" spans="1:2" x14ac:dyDescent="0.3">
      <c r="A54" s="7">
        <v>30589</v>
      </c>
      <c r="B54" s="8">
        <v>-2.577</v>
      </c>
    </row>
    <row r="55" spans="1:2" x14ac:dyDescent="0.3">
      <c r="A55" s="7">
        <v>30681</v>
      </c>
      <c r="B55" s="8">
        <v>-2.3490000000000002</v>
      </c>
    </row>
    <row r="56" spans="1:2" x14ac:dyDescent="0.3">
      <c r="A56" s="7">
        <v>30772</v>
      </c>
      <c r="B56" s="8">
        <v>-2.7730000000000001</v>
      </c>
    </row>
    <row r="57" spans="1:2" x14ac:dyDescent="0.3">
      <c r="A57" s="7">
        <v>30863</v>
      </c>
      <c r="B57" s="8">
        <v>-2.9020000000000001</v>
      </c>
    </row>
    <row r="58" spans="1:2" x14ac:dyDescent="0.3">
      <c r="A58" s="7">
        <v>30955</v>
      </c>
      <c r="B58" s="8">
        <v>-3.0139999999999998</v>
      </c>
    </row>
    <row r="59" spans="1:2" x14ac:dyDescent="0.3">
      <c r="A59" s="7">
        <v>31047</v>
      </c>
      <c r="B59" s="8">
        <v>-3.069</v>
      </c>
    </row>
    <row r="60" spans="1:2" x14ac:dyDescent="0.3">
      <c r="A60" s="7">
        <v>31137</v>
      </c>
      <c r="B60" s="8">
        <v>-3.4</v>
      </c>
    </row>
    <row r="61" spans="1:2" x14ac:dyDescent="0.3">
      <c r="A61" s="7">
        <v>31228</v>
      </c>
      <c r="B61" s="8">
        <v>-3.4740000000000002</v>
      </c>
    </row>
    <row r="62" spans="1:2" x14ac:dyDescent="0.3">
      <c r="A62" s="7">
        <v>31320</v>
      </c>
      <c r="B62" s="8">
        <v>-3.722</v>
      </c>
    </row>
    <row r="63" spans="1:2" x14ac:dyDescent="0.3">
      <c r="A63" s="7">
        <v>31412</v>
      </c>
      <c r="B63" s="8">
        <v>-4.25</v>
      </c>
    </row>
    <row r="64" spans="1:2" x14ac:dyDescent="0.3">
      <c r="A64" s="7">
        <v>31502</v>
      </c>
      <c r="B64" s="8">
        <v>-4.3289999999999997</v>
      </c>
    </row>
    <row r="65" spans="1:2" x14ac:dyDescent="0.3">
      <c r="A65" s="7">
        <v>31593</v>
      </c>
      <c r="B65" s="8">
        <v>-5.0380000000000003</v>
      </c>
    </row>
    <row r="66" spans="1:2" x14ac:dyDescent="0.3">
      <c r="A66" s="7">
        <v>31685</v>
      </c>
      <c r="B66" s="8">
        <v>-5.4429999999999996</v>
      </c>
    </row>
    <row r="67" spans="1:2" x14ac:dyDescent="0.3">
      <c r="A67" s="7">
        <v>31777</v>
      </c>
      <c r="B67" s="8">
        <v>-5.258</v>
      </c>
    </row>
    <row r="68" spans="1:2" x14ac:dyDescent="0.3">
      <c r="A68" s="7">
        <v>31867</v>
      </c>
      <c r="B68" s="8">
        <v>-4.5739999999999998</v>
      </c>
    </row>
    <row r="69" spans="1:2" x14ac:dyDescent="0.3">
      <c r="A69" s="7">
        <v>31958</v>
      </c>
      <c r="B69" s="8">
        <v>-3.718</v>
      </c>
    </row>
    <row r="70" spans="1:2" x14ac:dyDescent="0.3">
      <c r="A70" s="7">
        <v>32050</v>
      </c>
      <c r="B70" s="8">
        <v>-3.0419999999999998</v>
      </c>
    </row>
    <row r="71" spans="1:2" x14ac:dyDescent="0.3">
      <c r="A71" s="7">
        <v>32142</v>
      </c>
      <c r="B71" s="8">
        <v>-2.7770000000000001</v>
      </c>
    </row>
    <row r="72" spans="1:2" x14ac:dyDescent="0.3">
      <c r="A72" s="7">
        <v>32233</v>
      </c>
      <c r="B72" s="8">
        <v>-2.4369999999999998</v>
      </c>
    </row>
    <row r="73" spans="1:2" x14ac:dyDescent="0.3">
      <c r="A73" s="7">
        <v>32324</v>
      </c>
      <c r="B73" s="8">
        <v>-2.2629999999999999</v>
      </c>
    </row>
    <row r="74" spans="1:2" x14ac:dyDescent="0.3">
      <c r="A74" s="7">
        <v>32416</v>
      </c>
      <c r="B74" s="8">
        <v>-1.879</v>
      </c>
    </row>
    <row r="75" spans="1:2" x14ac:dyDescent="0.3">
      <c r="A75" s="7">
        <v>32508</v>
      </c>
      <c r="B75" s="8">
        <v>-1.173</v>
      </c>
    </row>
    <row r="76" spans="1:2" x14ac:dyDescent="0.3">
      <c r="A76" s="7">
        <v>32598</v>
      </c>
      <c r="B76" s="8">
        <v>-1.33</v>
      </c>
    </row>
    <row r="77" spans="1:2" x14ac:dyDescent="0.3">
      <c r="A77" s="7">
        <v>32689</v>
      </c>
      <c r="B77" s="8">
        <v>-1.0620000000000001</v>
      </c>
    </row>
    <row r="78" spans="1:2" x14ac:dyDescent="0.3">
      <c r="A78" s="7">
        <v>32781</v>
      </c>
      <c r="B78" s="8">
        <v>-1.218</v>
      </c>
    </row>
    <row r="79" spans="1:2" x14ac:dyDescent="0.3">
      <c r="A79" s="7">
        <v>32873</v>
      </c>
      <c r="B79" s="8">
        <v>-1.24</v>
      </c>
    </row>
    <row r="80" spans="1:2" x14ac:dyDescent="0.3">
      <c r="A80" s="7">
        <v>32963</v>
      </c>
      <c r="B80" s="8">
        <v>-0.80700000000000005</v>
      </c>
    </row>
    <row r="81" spans="1:2" x14ac:dyDescent="0.3">
      <c r="A81" s="7">
        <v>33054</v>
      </c>
      <c r="B81" s="8">
        <v>-0.442</v>
      </c>
    </row>
    <row r="82" spans="1:2" x14ac:dyDescent="0.3">
      <c r="A82" s="7">
        <v>33146</v>
      </c>
      <c r="B82" s="8">
        <v>0.12</v>
      </c>
    </row>
    <row r="83" spans="1:2" x14ac:dyDescent="0.3">
      <c r="A83" s="7">
        <v>33238</v>
      </c>
      <c r="B83" s="8">
        <v>0.67300000000000004</v>
      </c>
    </row>
    <row r="84" spans="1:2" x14ac:dyDescent="0.3">
      <c r="A84" s="7">
        <v>33328</v>
      </c>
      <c r="B84" s="8">
        <v>0.61899999999999999</v>
      </c>
    </row>
    <row r="85" spans="1:2" x14ac:dyDescent="0.3">
      <c r="A85" s="7">
        <v>33419</v>
      </c>
      <c r="B85" s="8">
        <v>0.60399999999999998</v>
      </c>
    </row>
    <row r="86" spans="1:2" x14ac:dyDescent="0.3">
      <c r="A86" s="7">
        <v>33511</v>
      </c>
      <c r="B86" s="8">
        <v>0.69499999999999995</v>
      </c>
    </row>
    <row r="87" spans="1:2" x14ac:dyDescent="0.3">
      <c r="A87" s="7">
        <v>33603</v>
      </c>
      <c r="B87" s="8">
        <v>0.83499999999999996</v>
      </c>
    </row>
    <row r="88" spans="1:2" x14ac:dyDescent="0.3">
      <c r="A88" s="7">
        <v>33694</v>
      </c>
      <c r="B88" s="8">
        <v>1.502</v>
      </c>
    </row>
    <row r="89" spans="1:2" x14ac:dyDescent="0.3">
      <c r="A89" s="7">
        <v>33785</v>
      </c>
      <c r="B89" s="8">
        <v>1.8480000000000001</v>
      </c>
    </row>
    <row r="90" spans="1:2" x14ac:dyDescent="0.3">
      <c r="A90" s="7">
        <v>33877</v>
      </c>
      <c r="B90" s="8">
        <v>2.218</v>
      </c>
    </row>
    <row r="91" spans="1:2" x14ac:dyDescent="0.3">
      <c r="A91" s="7">
        <v>33969</v>
      </c>
      <c r="B91" s="8">
        <v>2.1440000000000001</v>
      </c>
    </row>
    <row r="92" spans="1:2" x14ac:dyDescent="0.3">
      <c r="A92" s="7">
        <v>34059</v>
      </c>
      <c r="B92" s="8">
        <v>2.0390000000000001</v>
      </c>
    </row>
    <row r="93" spans="1:2" x14ac:dyDescent="0.3">
      <c r="A93" s="7">
        <v>34150</v>
      </c>
      <c r="B93" s="8">
        <v>2.3740000000000001</v>
      </c>
    </row>
    <row r="94" spans="1:2" x14ac:dyDescent="0.3">
      <c r="A94" s="7">
        <v>34242</v>
      </c>
      <c r="B94" s="8">
        <v>2.6040000000000001</v>
      </c>
    </row>
    <row r="95" spans="1:2" x14ac:dyDescent="0.3">
      <c r="A95" s="7">
        <v>34334</v>
      </c>
      <c r="B95" s="8">
        <v>2.9180000000000001</v>
      </c>
    </row>
    <row r="96" spans="1:2" x14ac:dyDescent="0.3">
      <c r="A96" s="7">
        <v>34424</v>
      </c>
      <c r="B96" s="8">
        <v>2.8820000000000001</v>
      </c>
    </row>
    <row r="97" spans="1:2" x14ac:dyDescent="0.3">
      <c r="A97" s="7">
        <v>34515</v>
      </c>
      <c r="B97" s="8">
        <v>2.4089999999999998</v>
      </c>
    </row>
    <row r="98" spans="1:2" x14ac:dyDescent="0.3">
      <c r="A98" s="7">
        <v>34607</v>
      </c>
      <c r="B98" s="8">
        <v>1.99</v>
      </c>
    </row>
    <row r="99" spans="1:2" x14ac:dyDescent="0.3">
      <c r="A99" s="7">
        <v>34699</v>
      </c>
      <c r="B99" s="8">
        <v>1.522</v>
      </c>
    </row>
    <row r="100" spans="1:2" x14ac:dyDescent="0.3">
      <c r="A100" s="7">
        <v>34789</v>
      </c>
      <c r="B100" s="8">
        <v>1.7430000000000001</v>
      </c>
    </row>
    <row r="101" spans="1:2" x14ac:dyDescent="0.3">
      <c r="A101" s="7">
        <v>34880</v>
      </c>
      <c r="B101" s="8">
        <v>1.486</v>
      </c>
    </row>
    <row r="102" spans="1:2" x14ac:dyDescent="0.3">
      <c r="A102" s="7">
        <v>34972</v>
      </c>
      <c r="B102" s="8">
        <v>1.167</v>
      </c>
    </row>
    <row r="103" spans="1:2" x14ac:dyDescent="0.3">
      <c r="A103" s="7">
        <v>35064</v>
      </c>
      <c r="B103" s="8">
        <v>0.75</v>
      </c>
    </row>
    <row r="104" spans="1:2" x14ac:dyDescent="0.3">
      <c r="A104" s="7">
        <v>35155</v>
      </c>
      <c r="B104" s="8">
        <v>0.54700000000000004</v>
      </c>
    </row>
    <row r="105" spans="1:2" x14ac:dyDescent="0.3">
      <c r="A105" s="7">
        <v>35246</v>
      </c>
      <c r="B105" s="8">
        <v>1.0249999999999999</v>
      </c>
    </row>
    <row r="106" spans="1:2" x14ac:dyDescent="0.3">
      <c r="A106" s="7">
        <v>35338</v>
      </c>
      <c r="B106" s="8">
        <v>1.1879999999999999</v>
      </c>
    </row>
    <row r="107" spans="1:2" x14ac:dyDescent="0.3">
      <c r="A107" s="7">
        <v>35430</v>
      </c>
      <c r="B107" s="8">
        <v>1.29</v>
      </c>
    </row>
    <row r="108" spans="1:2" x14ac:dyDescent="0.3">
      <c r="A108" s="7">
        <v>35520</v>
      </c>
      <c r="B108" s="8">
        <v>1.0349999999999999</v>
      </c>
    </row>
    <row r="109" spans="1:2" x14ac:dyDescent="0.3">
      <c r="A109" s="7">
        <v>35611</v>
      </c>
      <c r="B109" s="8">
        <v>0.58499999999999996</v>
      </c>
    </row>
    <row r="110" spans="1:2" x14ac:dyDescent="0.3">
      <c r="A110" s="7">
        <v>35703</v>
      </c>
      <c r="B110" s="8">
        <v>0.58799999999999997</v>
      </c>
    </row>
    <row r="111" spans="1:2" x14ac:dyDescent="0.3">
      <c r="A111" s="7">
        <v>35795</v>
      </c>
      <c r="B111" s="8">
        <v>0.64500000000000002</v>
      </c>
    </row>
    <row r="112" spans="1:2" x14ac:dyDescent="0.3">
      <c r="A112" s="7">
        <v>35885</v>
      </c>
      <c r="B112" s="8">
        <v>0.14599999999999999</v>
      </c>
    </row>
    <row r="113" spans="1:2" x14ac:dyDescent="0.3">
      <c r="A113" s="7">
        <v>35976</v>
      </c>
      <c r="B113" s="8">
        <v>-0.27200000000000002</v>
      </c>
    </row>
    <row r="114" spans="1:2" x14ac:dyDescent="0.3">
      <c r="A114" s="7">
        <v>36068</v>
      </c>
      <c r="B114" s="8">
        <v>-0.13400000000000001</v>
      </c>
    </row>
    <row r="115" spans="1:2" x14ac:dyDescent="0.3">
      <c r="A115" s="7">
        <v>36160</v>
      </c>
      <c r="B115" s="8">
        <v>-0.69899999999999995</v>
      </c>
    </row>
    <row r="116" spans="1:2" x14ac:dyDescent="0.3">
      <c r="A116" s="7">
        <v>36250</v>
      </c>
      <c r="B116" s="8">
        <v>8.5000000000000006E-2</v>
      </c>
    </row>
    <row r="117" spans="1:2" x14ac:dyDescent="0.3">
      <c r="A117" s="7">
        <v>36341</v>
      </c>
      <c r="B117" s="8">
        <v>1.0860000000000001</v>
      </c>
    </row>
    <row r="118" spans="1:2" x14ac:dyDescent="0.3">
      <c r="A118" s="7">
        <v>36433</v>
      </c>
      <c r="B118" s="8">
        <v>1.113</v>
      </c>
    </row>
    <row r="119" spans="1:2" x14ac:dyDescent="0.3">
      <c r="A119" s="7">
        <v>36525</v>
      </c>
      <c r="B119" s="8">
        <v>2.2130000000000001</v>
      </c>
    </row>
    <row r="120" spans="1:2" x14ac:dyDescent="0.3">
      <c r="A120" s="7">
        <v>36616</v>
      </c>
      <c r="B120" s="8">
        <v>1.7889999999999999</v>
      </c>
    </row>
    <row r="121" spans="1:2" x14ac:dyDescent="0.3">
      <c r="A121" s="7">
        <v>36707</v>
      </c>
      <c r="B121" s="8">
        <v>1.2949999999999999</v>
      </c>
    </row>
    <row r="122" spans="1:2" x14ac:dyDescent="0.3">
      <c r="A122" s="7">
        <v>36799</v>
      </c>
      <c r="B122" s="8">
        <v>1.5309999999999999</v>
      </c>
    </row>
    <row r="123" spans="1:2" x14ac:dyDescent="0.3">
      <c r="A123" s="7">
        <v>36891</v>
      </c>
      <c r="B123" s="8">
        <v>1.6279999999999999</v>
      </c>
    </row>
    <row r="124" spans="1:2" x14ac:dyDescent="0.3">
      <c r="A124" s="7">
        <v>36981</v>
      </c>
      <c r="B124" s="8">
        <v>2.637</v>
      </c>
    </row>
    <row r="125" spans="1:2" x14ac:dyDescent="0.3">
      <c r="A125" s="7">
        <v>37072</v>
      </c>
      <c r="B125" s="8">
        <v>3.3239999999999998</v>
      </c>
    </row>
    <row r="126" spans="1:2" x14ac:dyDescent="0.3">
      <c r="A126" s="7">
        <v>37164</v>
      </c>
      <c r="B126" s="8">
        <v>3.4140000000000001</v>
      </c>
    </row>
    <row r="127" spans="1:2" x14ac:dyDescent="0.3">
      <c r="A127" s="7">
        <v>37256</v>
      </c>
      <c r="B127" s="8">
        <v>3.2240000000000002</v>
      </c>
    </row>
    <row r="128" spans="1:2" x14ac:dyDescent="0.3">
      <c r="A128" s="7">
        <v>37346</v>
      </c>
      <c r="B128" s="8">
        <v>2.6110000000000002</v>
      </c>
    </row>
    <row r="129" spans="1:2" x14ac:dyDescent="0.3">
      <c r="A129" s="7">
        <v>37437</v>
      </c>
      <c r="B129" s="8">
        <v>2.75</v>
      </c>
    </row>
    <row r="130" spans="1:2" x14ac:dyDescent="0.3">
      <c r="A130" s="7">
        <v>37529</v>
      </c>
      <c r="B130" s="8">
        <v>2.7229999999999999</v>
      </c>
    </row>
    <row r="131" spans="1:2" x14ac:dyDescent="0.3">
      <c r="A131" s="7">
        <v>37621</v>
      </c>
      <c r="B131" s="8">
        <v>3.0150000000000001</v>
      </c>
    </row>
    <row r="132" spans="1:2" x14ac:dyDescent="0.3">
      <c r="A132" s="7">
        <v>37711</v>
      </c>
      <c r="B132" s="8">
        <v>3.4449999999999998</v>
      </c>
    </row>
    <row r="133" spans="1:2" x14ac:dyDescent="0.3">
      <c r="A133" s="7">
        <v>37802</v>
      </c>
      <c r="B133" s="8">
        <v>3.2879999999999998</v>
      </c>
    </row>
    <row r="134" spans="1:2" x14ac:dyDescent="0.3">
      <c r="A134" s="7">
        <v>37894</v>
      </c>
      <c r="B134" s="8">
        <v>3.56</v>
      </c>
    </row>
    <row r="135" spans="1:2" x14ac:dyDescent="0.3">
      <c r="A135" s="7">
        <v>37986</v>
      </c>
      <c r="B135" s="8">
        <v>3.5289999999999999</v>
      </c>
    </row>
    <row r="136" spans="1:2" x14ac:dyDescent="0.3">
      <c r="A136" s="7">
        <v>38077</v>
      </c>
      <c r="B136" s="8">
        <v>3.7429999999999999</v>
      </c>
    </row>
    <row r="137" spans="1:2" x14ac:dyDescent="0.3">
      <c r="A137" s="7">
        <v>38168</v>
      </c>
      <c r="B137" s="8">
        <v>3.7919999999999998</v>
      </c>
    </row>
    <row r="138" spans="1:2" x14ac:dyDescent="0.3">
      <c r="A138" s="7">
        <v>38260</v>
      </c>
      <c r="B138" s="8">
        <v>3.3570000000000002</v>
      </c>
    </row>
    <row r="139" spans="1:2" x14ac:dyDescent="0.3">
      <c r="A139" s="7">
        <v>38352</v>
      </c>
      <c r="B139" s="8">
        <v>3.1640000000000001</v>
      </c>
    </row>
    <row r="140" spans="1:2" x14ac:dyDescent="0.3">
      <c r="A140" s="7">
        <v>38442</v>
      </c>
      <c r="B140" s="8">
        <v>2.8740000000000001</v>
      </c>
    </row>
    <row r="141" spans="1:2" x14ac:dyDescent="0.3">
      <c r="A141" s="7">
        <v>38533</v>
      </c>
      <c r="B141" s="8">
        <v>3.1190000000000002</v>
      </c>
    </row>
    <row r="142" spans="1:2" x14ac:dyDescent="0.3">
      <c r="A142" s="7">
        <v>38625</v>
      </c>
      <c r="B142" s="8">
        <v>3.734</v>
      </c>
    </row>
    <row r="143" spans="1:2" x14ac:dyDescent="0.3">
      <c r="A143" s="7">
        <v>38717</v>
      </c>
      <c r="B143" s="8">
        <v>4.1870000000000003</v>
      </c>
    </row>
    <row r="144" spans="1:2" x14ac:dyDescent="0.3">
      <c r="A144" s="7">
        <v>38807</v>
      </c>
      <c r="B144" s="8">
        <v>4.2679999999999998</v>
      </c>
    </row>
    <row r="145" spans="1:2" x14ac:dyDescent="0.3">
      <c r="A145" s="7">
        <v>38898</v>
      </c>
      <c r="B145" s="8">
        <v>3.8279999999999998</v>
      </c>
    </row>
    <row r="146" spans="1:2" x14ac:dyDescent="0.3">
      <c r="A146" s="7">
        <v>38990</v>
      </c>
      <c r="B146" s="8">
        <v>3.694</v>
      </c>
    </row>
    <row r="147" spans="1:2" x14ac:dyDescent="0.3">
      <c r="A147" s="7">
        <v>39082</v>
      </c>
      <c r="B147" s="8">
        <v>3.3260000000000001</v>
      </c>
    </row>
    <row r="148" spans="1:2" x14ac:dyDescent="0.3">
      <c r="A148" s="7">
        <v>39172</v>
      </c>
      <c r="B148" s="8">
        <v>2.2949999999999999</v>
      </c>
    </row>
    <row r="149" spans="1:2" x14ac:dyDescent="0.3">
      <c r="A149" s="7">
        <v>39263</v>
      </c>
      <c r="B149" s="8">
        <v>1.9530000000000001</v>
      </c>
    </row>
    <row r="150" spans="1:2" x14ac:dyDescent="0.3">
      <c r="A150" s="7">
        <v>39355</v>
      </c>
      <c r="B150" s="8">
        <v>1.341</v>
      </c>
    </row>
    <row r="151" spans="1:2" x14ac:dyDescent="0.3">
      <c r="A151" s="7">
        <v>39447</v>
      </c>
      <c r="B151" s="8">
        <v>1.431</v>
      </c>
    </row>
    <row r="152" spans="1:2" x14ac:dyDescent="0.3">
      <c r="A152" s="7">
        <v>39538</v>
      </c>
      <c r="B152" s="8">
        <v>1.946</v>
      </c>
    </row>
    <row r="153" spans="1:2" x14ac:dyDescent="0.3">
      <c r="A153" s="7">
        <v>39629</v>
      </c>
      <c r="B153" s="8">
        <v>2.4900000000000002</v>
      </c>
    </row>
    <row r="154" spans="1:2" x14ac:dyDescent="0.3">
      <c r="A154" s="7">
        <v>39721</v>
      </c>
      <c r="B154" s="8">
        <v>3.0459999999999998</v>
      </c>
    </row>
    <row r="155" spans="1:2" x14ac:dyDescent="0.3">
      <c r="A155" s="7">
        <v>39813</v>
      </c>
      <c r="B155" s="8">
        <v>2.9140000000000001</v>
      </c>
    </row>
    <row r="156" spans="1:2" x14ac:dyDescent="0.3">
      <c r="A156" s="7">
        <v>39903</v>
      </c>
      <c r="B156" s="8">
        <v>3.2829999999999999</v>
      </c>
    </row>
    <row r="157" spans="1:2" x14ac:dyDescent="0.3">
      <c r="A157" s="7">
        <v>39994</v>
      </c>
      <c r="B157" s="8">
        <v>3.3210000000000002</v>
      </c>
    </row>
    <row r="158" spans="1:2" x14ac:dyDescent="0.3">
      <c r="A158" s="7">
        <v>40086</v>
      </c>
      <c r="B158" s="8">
        <v>3.0779999999999998</v>
      </c>
    </row>
    <row r="159" spans="1:2" x14ac:dyDescent="0.3">
      <c r="A159" s="7">
        <v>40178</v>
      </c>
      <c r="B159" s="8">
        <v>3.4660000000000002</v>
      </c>
    </row>
    <row r="160" spans="1:2" x14ac:dyDescent="0.3">
      <c r="A160" s="7">
        <v>40268</v>
      </c>
      <c r="B160" s="8">
        <v>4.1360000000000001</v>
      </c>
    </row>
    <row r="161" spans="1:2" x14ac:dyDescent="0.3">
      <c r="A161" s="7">
        <v>40359</v>
      </c>
      <c r="B161" s="8">
        <v>4.6669999999999998</v>
      </c>
    </row>
    <row r="162" spans="1:2" x14ac:dyDescent="0.3">
      <c r="A162" s="7">
        <v>40451</v>
      </c>
      <c r="B162" s="8">
        <v>5.7409999999999997</v>
      </c>
    </row>
    <row r="163" spans="1:2" x14ac:dyDescent="0.3">
      <c r="A163" s="7">
        <v>40543</v>
      </c>
      <c r="B163" s="8">
        <v>6.5529999999999999</v>
      </c>
    </row>
    <row r="164" spans="1:2" x14ac:dyDescent="0.3">
      <c r="A164" s="7">
        <v>40633</v>
      </c>
      <c r="B164" s="8">
        <v>7.0369999999999999</v>
      </c>
    </row>
    <row r="165" spans="1:2" x14ac:dyDescent="0.3">
      <c r="A165" s="7">
        <v>40724</v>
      </c>
      <c r="B165" s="8">
        <v>7.0979999999999999</v>
      </c>
    </row>
    <row r="166" spans="1:2" x14ac:dyDescent="0.3">
      <c r="A166" s="7">
        <v>40816</v>
      </c>
      <c r="B166" s="8">
        <v>6.8049999999999997</v>
      </c>
    </row>
    <row r="167" spans="1:2" x14ac:dyDescent="0.3">
      <c r="A167" s="7">
        <v>40908</v>
      </c>
      <c r="B167" s="8">
        <v>6.585</v>
      </c>
    </row>
    <row r="168" spans="1:2" x14ac:dyDescent="0.3">
      <c r="A168" s="7">
        <v>40999</v>
      </c>
      <c r="B168" s="8">
        <v>5.8710000000000004</v>
      </c>
    </row>
    <row r="169" spans="1:2" x14ac:dyDescent="0.3">
      <c r="A169" s="7">
        <v>41090</v>
      </c>
      <c r="B169" s="8">
        <v>6.202</v>
      </c>
    </row>
    <row r="170" spans="1:2" x14ac:dyDescent="0.3">
      <c r="A170" s="7">
        <v>41182</v>
      </c>
      <c r="B170" s="8">
        <v>6.3840000000000003</v>
      </c>
    </row>
    <row r="171" spans="1:2" x14ac:dyDescent="0.3">
      <c r="A171" s="7">
        <v>41274</v>
      </c>
      <c r="B171" s="8">
        <v>6.2770000000000001</v>
      </c>
    </row>
    <row r="172" spans="1:2" x14ac:dyDescent="0.3">
      <c r="A172" s="7">
        <v>41364</v>
      </c>
      <c r="B172" s="8">
        <v>6.7489999999999997</v>
      </c>
    </row>
    <row r="173" spans="1:2" x14ac:dyDescent="0.3">
      <c r="A173" s="7">
        <v>41455</v>
      </c>
      <c r="B173" s="8">
        <v>6.99</v>
      </c>
    </row>
    <row r="174" spans="1:2" x14ac:dyDescent="0.3">
      <c r="A174" s="7">
        <v>41547</v>
      </c>
      <c r="B174" s="8">
        <v>7.266</v>
      </c>
    </row>
    <row r="175" spans="1:2" x14ac:dyDescent="0.3">
      <c r="A175" s="7">
        <v>41639</v>
      </c>
      <c r="B175" s="8">
        <v>7.7569999999999997</v>
      </c>
    </row>
    <row r="176" spans="1:2" x14ac:dyDescent="0.3">
      <c r="A176" s="7">
        <v>41729</v>
      </c>
      <c r="B176" s="8">
        <v>8.077</v>
      </c>
    </row>
    <row r="177" spans="1:2" x14ac:dyDescent="0.3">
      <c r="A177" s="7">
        <v>41820</v>
      </c>
      <c r="B177" s="8">
        <v>8.0389999999999997</v>
      </c>
    </row>
    <row r="178" spans="1:2" x14ac:dyDescent="0.3">
      <c r="A178" s="7">
        <v>41912</v>
      </c>
      <c r="B178" s="8">
        <v>8.5399999999999991</v>
      </c>
    </row>
    <row r="179" spans="1:2" x14ac:dyDescent="0.3">
      <c r="A179" s="7">
        <v>42004</v>
      </c>
      <c r="B179" s="8">
        <v>8.9169999999999998</v>
      </c>
    </row>
    <row r="180" spans="1:2" x14ac:dyDescent="0.3">
      <c r="A180" s="7">
        <v>42094</v>
      </c>
      <c r="B180" s="8">
        <v>9.3819999999999997</v>
      </c>
    </row>
    <row r="181" spans="1:2" x14ac:dyDescent="0.3">
      <c r="A181" s="7">
        <v>42185</v>
      </c>
      <c r="B181" s="8">
        <v>9.2569999999999997</v>
      </c>
    </row>
    <row r="182" spans="1:2" x14ac:dyDescent="0.3">
      <c r="A182" s="7">
        <v>42277</v>
      </c>
      <c r="B182" s="8">
        <v>8.9079999999999995</v>
      </c>
    </row>
    <row r="183" spans="1:2" x14ac:dyDescent="0.3">
      <c r="A183" s="7">
        <v>42369</v>
      </c>
      <c r="B183" s="8">
        <v>8.2479999999999993</v>
      </c>
    </row>
    <row r="184" spans="1:2" x14ac:dyDescent="0.3">
      <c r="A184" s="7">
        <v>42460</v>
      </c>
      <c r="B184" s="8">
        <v>7.6479999999999997</v>
      </c>
    </row>
    <row r="185" spans="1:2" x14ac:dyDescent="0.3">
      <c r="A185" s="7">
        <v>42551</v>
      </c>
      <c r="B185" s="8">
        <v>7.6980000000000004</v>
      </c>
    </row>
    <row r="186" spans="1:2" x14ac:dyDescent="0.3">
      <c r="A186" s="7">
        <v>42643</v>
      </c>
      <c r="B186" s="8">
        <v>7.1379999999999999</v>
      </c>
    </row>
    <row r="187" spans="1:2" x14ac:dyDescent="0.3">
      <c r="A187" s="7">
        <v>42735</v>
      </c>
      <c r="B187" s="8">
        <v>7.766</v>
      </c>
    </row>
    <row r="188" spans="1:2" x14ac:dyDescent="0.3">
      <c r="A188" s="7">
        <v>42825</v>
      </c>
      <c r="B188" s="8">
        <v>8.1539999999999999</v>
      </c>
    </row>
    <row r="189" spans="1:2" x14ac:dyDescent="0.3">
      <c r="A189" s="7">
        <v>42916</v>
      </c>
      <c r="B189" s="8">
        <v>8.3729999999999993</v>
      </c>
    </row>
    <row r="190" spans="1:2" x14ac:dyDescent="0.3">
      <c r="A190" s="7">
        <v>43008</v>
      </c>
      <c r="B190" s="8">
        <v>8.6289999999999996</v>
      </c>
    </row>
    <row r="191" spans="1:2" x14ac:dyDescent="0.3">
      <c r="A191" s="7">
        <v>43100</v>
      </c>
      <c r="B191" s="8">
        <v>8.0109999999999992</v>
      </c>
    </row>
    <row r="192" spans="1:2" x14ac:dyDescent="0.3">
      <c r="A192" s="7">
        <v>43190</v>
      </c>
      <c r="B192" s="8">
        <v>7.5400071000000004</v>
      </c>
    </row>
    <row r="193" spans="1:2" x14ac:dyDescent="0.3">
      <c r="A193" s="7">
        <v>43281</v>
      </c>
      <c r="B193" s="8">
        <v>6.5486643000000004</v>
      </c>
    </row>
    <row r="194" spans="1:2" x14ac:dyDescent="0.3">
      <c r="A194" s="7">
        <v>43373</v>
      </c>
      <c r="B194" s="8">
        <v>6.7283426000000004</v>
      </c>
    </row>
    <row r="195" spans="1:2" x14ac:dyDescent="0.3">
      <c r="A195" s="7">
        <v>43465</v>
      </c>
      <c r="B195" s="8">
        <v>7.0087539999999997</v>
      </c>
    </row>
    <row r="196" spans="1:2" x14ac:dyDescent="0.3">
      <c r="A196" s="7">
        <v>43555</v>
      </c>
      <c r="B196" s="8">
        <v>7.1737599000000003</v>
      </c>
    </row>
    <row r="197" spans="1:2" x14ac:dyDescent="0.3">
      <c r="A197" s="7">
        <v>43646</v>
      </c>
      <c r="B197" s="8">
        <v>8.3900512000000003</v>
      </c>
    </row>
    <row r="198" spans="1:2" x14ac:dyDescent="0.3">
      <c r="A198" s="7">
        <v>43738</v>
      </c>
      <c r="B198" s="8">
        <v>8.7013947999999992</v>
      </c>
    </row>
    <row r="199" spans="1:2" x14ac:dyDescent="0.3">
      <c r="A199" s="7">
        <v>43830</v>
      </c>
      <c r="B199" s="8">
        <v>8.8527997000000003</v>
      </c>
    </row>
    <row r="200" spans="1:2" x14ac:dyDescent="0.3">
      <c r="A200" s="7">
        <v>43921</v>
      </c>
      <c r="B200" s="8">
        <v>8.9278343000000007</v>
      </c>
    </row>
    <row r="201" spans="1:2" x14ac:dyDescent="0.3">
      <c r="A201" s="7">
        <v>44012</v>
      </c>
      <c r="B201" s="8">
        <v>8.4862898999999992</v>
      </c>
    </row>
    <row r="202" spans="1:2" x14ac:dyDescent="0.3">
      <c r="A202" s="11"/>
    </row>
    <row r="203" spans="1:2" x14ac:dyDescent="0.3">
      <c r="A203" s="11"/>
    </row>
    <row r="204" spans="1:2" x14ac:dyDescent="0.3">
      <c r="A204" s="11"/>
    </row>
    <row r="205" spans="1:2" x14ac:dyDescent="0.3">
      <c r="A205" s="11"/>
    </row>
    <row r="206" spans="1:2" x14ac:dyDescent="0.3">
      <c r="A206" s="11"/>
    </row>
    <row r="207" spans="1:2" x14ac:dyDescent="0.3">
      <c r="A207" s="11"/>
    </row>
    <row r="208" spans="1:2" x14ac:dyDescent="0.3">
      <c r="A208" s="11"/>
    </row>
    <row r="209" spans="1:1" x14ac:dyDescent="0.3">
      <c r="A209" s="11"/>
    </row>
    <row r="210" spans="1:1" x14ac:dyDescent="0.3">
      <c r="A210" s="11"/>
    </row>
    <row r="211" spans="1:1" x14ac:dyDescent="0.3">
      <c r="A211" s="11"/>
    </row>
    <row r="212" spans="1:1" x14ac:dyDescent="0.3">
      <c r="A212" s="11"/>
    </row>
    <row r="213" spans="1:1" x14ac:dyDescent="0.3">
      <c r="A213" s="11"/>
    </row>
    <row r="214" spans="1:1" x14ac:dyDescent="0.3">
      <c r="A214" s="11"/>
    </row>
  </sheetData>
  <mergeCells count="3">
    <mergeCell ref="B3:E3"/>
    <mergeCell ref="A1:D1"/>
    <mergeCell ref="B2:D2"/>
  </mergeCells>
  <hyperlinks>
    <hyperlink ref="D4" location="Indhold!A1" display="Tilbage til Indhold"/>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9"/>
  </sheetPr>
  <dimension ref="A1:L209"/>
  <sheetViews>
    <sheetView workbookViewId="0">
      <selection sqref="A1:E1"/>
    </sheetView>
  </sheetViews>
  <sheetFormatPr defaultColWidth="9.109375" defaultRowHeight="13.8" x14ac:dyDescent="0.3"/>
  <cols>
    <col min="1" max="1" width="10.77734375" style="9" bestFit="1" customWidth="1"/>
    <col min="2" max="2" width="24" style="9" bestFit="1" customWidth="1"/>
    <col min="3" max="3" width="14.109375" style="9" bestFit="1" customWidth="1"/>
    <col min="4" max="4" width="30.44140625" style="9" bestFit="1" customWidth="1"/>
    <col min="5" max="5" width="29.109375" style="9" bestFit="1" customWidth="1"/>
    <col min="6" max="8" width="9.109375" style="9"/>
    <col min="9" max="9" width="14.88671875" style="9" bestFit="1" customWidth="1"/>
    <col min="10" max="11" width="14.5546875" style="9" bestFit="1" customWidth="1"/>
    <col min="12" max="12" width="17.6640625" style="9" bestFit="1" customWidth="1"/>
    <col min="13" max="13" width="32.88671875" style="9" bestFit="1" customWidth="1"/>
    <col min="14" max="14" width="25.109375" style="9" customWidth="1"/>
    <col min="15" max="15" width="5.33203125" style="9" bestFit="1" customWidth="1"/>
    <col min="16" max="16384" width="9.109375" style="9"/>
  </cols>
  <sheetData>
    <row r="1" spans="1:12" ht="26.25" customHeight="1" thickBot="1" x14ac:dyDescent="0.35">
      <c r="A1" s="100" t="s">
        <v>121</v>
      </c>
      <c r="B1" s="101"/>
      <c r="C1" s="101"/>
      <c r="D1" s="101"/>
      <c r="E1" s="101"/>
      <c r="F1" s="20"/>
      <c r="G1" s="20"/>
      <c r="H1" s="20"/>
    </row>
    <row r="2" spans="1:12" ht="71.400000000000006" customHeight="1" x14ac:dyDescent="0.3">
      <c r="A2" s="12" t="s">
        <v>24</v>
      </c>
      <c r="B2" s="108" t="s">
        <v>37</v>
      </c>
      <c r="C2" s="108"/>
      <c r="D2" s="108"/>
      <c r="E2" s="108"/>
      <c r="F2" s="15"/>
      <c r="G2" s="15"/>
      <c r="H2" s="15"/>
    </row>
    <row r="3" spans="1:12" ht="13.2" customHeight="1" x14ac:dyDescent="0.3">
      <c r="A3" s="13" t="s">
        <v>25</v>
      </c>
      <c r="B3" s="120" t="s">
        <v>39</v>
      </c>
      <c r="C3" s="120"/>
      <c r="D3" s="120"/>
      <c r="E3" s="120"/>
      <c r="F3" s="16"/>
      <c r="G3" s="16"/>
      <c r="H3" s="16"/>
    </row>
    <row r="4" spans="1:12" x14ac:dyDescent="0.3">
      <c r="B4" s="17"/>
      <c r="C4" s="17"/>
      <c r="D4" s="17"/>
      <c r="E4" s="14" t="s">
        <v>35</v>
      </c>
      <c r="F4" s="17"/>
    </row>
    <row r="5" spans="1:12" x14ac:dyDescent="0.3">
      <c r="A5" s="18"/>
      <c r="B5" s="19"/>
      <c r="C5" s="19"/>
      <c r="D5" s="113"/>
      <c r="E5" s="113"/>
    </row>
    <row r="6" spans="1:12" x14ac:dyDescent="0.3">
      <c r="A6" s="21" t="s">
        <v>33</v>
      </c>
      <c r="B6" s="22" t="s">
        <v>162</v>
      </c>
      <c r="C6" s="22" t="s">
        <v>36</v>
      </c>
      <c r="D6" s="23" t="s">
        <v>38</v>
      </c>
      <c r="E6" s="23" t="s">
        <v>75</v>
      </c>
    </row>
    <row r="7" spans="1:12" x14ac:dyDescent="0.3">
      <c r="A7" s="7">
        <v>25658</v>
      </c>
      <c r="B7" s="8">
        <v>2.5337619009052332</v>
      </c>
      <c r="C7" s="8">
        <f ca="1">IF(B7&gt;2,IF(B7&lt;10,B7*0.3125-0.625,F_Referencesats[[#This Row],[Øvre grænse for referencesats]]),F_Referencesats[[#This Row],[Nedre grænse for referencesats]])</f>
        <v>0.16680059403288539</v>
      </c>
      <c r="D7" s="24">
        <v>0</v>
      </c>
      <c r="E7" s="24">
        <v>2.5</v>
      </c>
    </row>
    <row r="8" spans="1:12" x14ac:dyDescent="0.3">
      <c r="A8" s="7">
        <v>25749</v>
      </c>
      <c r="B8" s="8">
        <v>1.6727400282677536</v>
      </c>
      <c r="C8" s="8">
        <f ca="1">IF(B8&gt;2,IF(B8&lt;10,B8*0.3125-0.625,F_Referencesats[[#This Row],[Øvre grænse for referencesats]]),F_Referencesats[[#This Row],[Nedre grænse for referencesats]])</f>
        <v>0</v>
      </c>
      <c r="D8" s="24">
        <v>0</v>
      </c>
      <c r="E8" s="24">
        <v>2.5</v>
      </c>
    </row>
    <row r="9" spans="1:12" x14ac:dyDescent="0.3">
      <c r="A9" s="7">
        <v>25841</v>
      </c>
      <c r="B9" s="8">
        <v>1.0496404995086266</v>
      </c>
      <c r="C9" s="8">
        <f ca="1">IF(B9&gt;2,IF(B9&lt;10,B9*0.3125-0.625,F_Referencesats[[#This Row],[Øvre grænse for referencesats]]),F_Referencesats[[#This Row],[Nedre grænse for referencesats]])</f>
        <v>0</v>
      </c>
      <c r="D9" s="24">
        <v>0</v>
      </c>
      <c r="E9" s="24">
        <v>2.5</v>
      </c>
    </row>
    <row r="10" spans="1:12" x14ac:dyDescent="0.3">
      <c r="A10" s="7">
        <v>25933</v>
      </c>
      <c r="B10" s="8">
        <v>0.35802717843719734</v>
      </c>
      <c r="C10" s="8">
        <f ca="1">IF(B10&gt;2,IF(B10&lt;10,B10*0.3125-0.625,F_Referencesats[[#This Row],[Øvre grænse for referencesats]]),F_Referencesats[[#This Row],[Nedre grænse for referencesats]])</f>
        <v>0</v>
      </c>
      <c r="D10" s="24">
        <v>0</v>
      </c>
      <c r="E10" s="24">
        <v>2.5</v>
      </c>
    </row>
    <row r="11" spans="1:12" x14ac:dyDescent="0.3">
      <c r="A11" s="7">
        <v>26023</v>
      </c>
      <c r="B11" s="8">
        <v>0.21313410157782187</v>
      </c>
      <c r="C11" s="8">
        <f ca="1">IF(B11&gt;2,IF(B11&lt;10,B11*0.3125-0.625,F_Referencesats[[#This Row],[Øvre grænse for referencesats]]),F_Referencesats[[#This Row],[Nedre grænse for referencesats]])</f>
        <v>0</v>
      </c>
      <c r="D11" s="24">
        <v>0</v>
      </c>
      <c r="E11" s="24">
        <v>2.5</v>
      </c>
    </row>
    <row r="12" spans="1:12" x14ac:dyDescent="0.3">
      <c r="A12" s="7">
        <v>26114</v>
      </c>
      <c r="B12" s="8">
        <v>0.46258727719545334</v>
      </c>
      <c r="C12" s="8">
        <f ca="1">IF(B12&gt;2,IF(B12&lt;10,B12*0.3125-0.625,F_Referencesats[[#This Row],[Øvre grænse for referencesats]]),F_Referencesats[[#This Row],[Nedre grænse for referencesats]])</f>
        <v>0</v>
      </c>
      <c r="D12" s="24">
        <v>0</v>
      </c>
      <c r="E12" s="24">
        <v>2.5</v>
      </c>
      <c r="F12" s="27"/>
      <c r="G12" s="27"/>
      <c r="H12" s="27"/>
      <c r="I12" s="27"/>
      <c r="J12" s="27"/>
      <c r="K12" s="119"/>
      <c r="L12" s="119"/>
    </row>
    <row r="13" spans="1:12" x14ac:dyDescent="0.3">
      <c r="A13" s="7">
        <v>26206</v>
      </c>
      <c r="B13" s="8">
        <v>-0.60095808871584211</v>
      </c>
      <c r="C13" s="8">
        <f ca="1">IF(B13&gt;2,IF(B13&lt;10,B13*0.3125-0.625,F_Referencesats[[#This Row],[Øvre grænse for referencesats]]),F_Referencesats[[#This Row],[Nedre grænse for referencesats]])</f>
        <v>0</v>
      </c>
      <c r="D13" s="24">
        <v>0</v>
      </c>
      <c r="E13" s="24">
        <v>2.5</v>
      </c>
      <c r="F13" s="27"/>
      <c r="G13" s="27"/>
      <c r="H13" s="27"/>
      <c r="I13" s="27"/>
      <c r="J13" s="27"/>
      <c r="K13" s="27"/>
      <c r="L13" s="27"/>
    </row>
    <row r="14" spans="1:12" x14ac:dyDescent="0.3">
      <c r="A14" s="7">
        <v>26298</v>
      </c>
      <c r="B14" s="8">
        <v>-1.8426379184070214</v>
      </c>
      <c r="C14" s="8">
        <f ca="1">IF(B14&gt;2,IF(B14&lt;10,B14*0.3125-0.625,F_Referencesats[[#This Row],[Øvre grænse for referencesats]]),F_Referencesats[[#This Row],[Nedre grænse for referencesats]])</f>
        <v>0</v>
      </c>
      <c r="D14" s="24">
        <v>0</v>
      </c>
      <c r="E14" s="24">
        <v>2.5</v>
      </c>
      <c r="F14" s="28"/>
    </row>
    <row r="15" spans="1:12" x14ac:dyDescent="0.3">
      <c r="A15" s="7">
        <v>26389</v>
      </c>
      <c r="B15" s="8">
        <v>-1.8658021348592086</v>
      </c>
      <c r="C15" s="8">
        <f ca="1">IF(B15&gt;2,IF(B15&lt;10,B15*0.3125-0.625,F_Referencesats[[#This Row],[Øvre grænse for referencesats]]),F_Referencesats[[#This Row],[Nedre grænse for referencesats]])</f>
        <v>0</v>
      </c>
      <c r="D15" s="24">
        <v>0</v>
      </c>
      <c r="E15" s="24">
        <v>2.5</v>
      </c>
      <c r="F15" s="29"/>
      <c r="G15" s="29"/>
      <c r="H15" s="29"/>
      <c r="I15" s="29"/>
      <c r="J15" s="29"/>
      <c r="K15" s="29"/>
      <c r="L15" s="30"/>
    </row>
    <row r="16" spans="1:12" x14ac:dyDescent="0.3">
      <c r="A16" s="7">
        <v>26480</v>
      </c>
      <c r="B16" s="8">
        <v>-2.0748243906771791</v>
      </c>
      <c r="C16" s="8">
        <f ca="1">IF(B16&gt;2,IF(B16&lt;10,B16*0.3125-0.625,F_Referencesats[[#This Row],[Øvre grænse for referencesats]]),F_Referencesats[[#This Row],[Nedre grænse for referencesats]])</f>
        <v>0</v>
      </c>
      <c r="D16" s="24">
        <v>0</v>
      </c>
      <c r="E16" s="24">
        <v>2.5</v>
      </c>
    </row>
    <row r="17" spans="1:5" x14ac:dyDescent="0.3">
      <c r="A17" s="7">
        <v>26572</v>
      </c>
      <c r="B17" s="8">
        <v>-2.1594818567893697</v>
      </c>
      <c r="C17" s="8">
        <f ca="1">IF(B17&gt;2,IF(B17&lt;10,B17*0.3125-0.625,F_Referencesats[[#This Row],[Øvre grænse for referencesats]]),F_Referencesats[[#This Row],[Nedre grænse for referencesats]])</f>
        <v>0</v>
      </c>
      <c r="D17" s="24">
        <v>0</v>
      </c>
      <c r="E17" s="24">
        <v>2.5</v>
      </c>
    </row>
    <row r="18" spans="1:5" x14ac:dyDescent="0.3">
      <c r="A18" s="7">
        <v>26664</v>
      </c>
      <c r="B18" s="8">
        <v>-2.0018314947694336</v>
      </c>
      <c r="C18" s="8">
        <f ca="1">IF(B18&gt;2,IF(B18&lt;10,B18*0.3125-0.625,F_Referencesats[[#This Row],[Øvre grænse for referencesats]]),F_Referencesats[[#This Row],[Nedre grænse for referencesats]])</f>
        <v>0</v>
      </c>
      <c r="D18" s="24">
        <v>0</v>
      </c>
      <c r="E18" s="24">
        <v>2.5</v>
      </c>
    </row>
    <row r="19" spans="1:5" x14ac:dyDescent="0.3">
      <c r="A19" s="7">
        <v>26754</v>
      </c>
      <c r="B19" s="8">
        <v>-1.7431771989302121</v>
      </c>
      <c r="C19" s="8">
        <f ca="1">IF(B19&gt;2,IF(B19&lt;10,B19*0.3125-0.625,F_Referencesats[[#This Row],[Øvre grænse for referencesats]]),F_Referencesats[[#This Row],[Nedre grænse for referencesats]])</f>
        <v>0</v>
      </c>
      <c r="D19" s="24">
        <v>0</v>
      </c>
      <c r="E19" s="24">
        <v>2.5</v>
      </c>
    </row>
    <row r="20" spans="1:5" x14ac:dyDescent="0.3">
      <c r="A20" s="7">
        <v>26845</v>
      </c>
      <c r="B20" s="8">
        <v>-1.1015294597986127</v>
      </c>
      <c r="C20" s="8">
        <f ca="1">IF(B20&gt;2,IF(B20&lt;10,B20*0.3125-0.625,F_Referencesats[[#This Row],[Øvre grænse for referencesats]]),F_Referencesats[[#This Row],[Nedre grænse for referencesats]])</f>
        <v>0</v>
      </c>
      <c r="D20" s="24">
        <v>0</v>
      </c>
      <c r="E20" s="24">
        <v>2.5</v>
      </c>
    </row>
    <row r="21" spans="1:5" x14ac:dyDescent="0.3">
      <c r="A21" s="7">
        <v>26937</v>
      </c>
      <c r="B21" s="8">
        <v>0.51519919107755641</v>
      </c>
      <c r="C21" s="8">
        <f ca="1">IF(B21&gt;2,IF(B21&lt;10,B21*0.3125-0.625,F_Referencesats[[#This Row],[Øvre grænse for referencesats]]),F_Referencesats[[#This Row],[Nedre grænse for referencesats]])</f>
        <v>0</v>
      </c>
      <c r="D21" s="24">
        <v>0</v>
      </c>
      <c r="E21" s="24">
        <v>2.5</v>
      </c>
    </row>
    <row r="22" spans="1:5" x14ac:dyDescent="0.3">
      <c r="A22" s="7">
        <v>27029</v>
      </c>
      <c r="B22" s="8">
        <v>0.71099548987031369</v>
      </c>
      <c r="C22" s="8">
        <f ca="1">IF(B22&gt;2,IF(B22&lt;10,B22*0.3125-0.625,F_Referencesats[[#This Row],[Øvre grænse for referencesats]]),F_Referencesats[[#This Row],[Nedre grænse for referencesats]])</f>
        <v>0</v>
      </c>
      <c r="D22" s="24">
        <v>0</v>
      </c>
      <c r="E22" s="24">
        <v>2.5</v>
      </c>
    </row>
    <row r="23" spans="1:5" x14ac:dyDescent="0.3">
      <c r="A23" s="7">
        <v>27119</v>
      </c>
      <c r="B23" s="8">
        <v>1.4183130835426994</v>
      </c>
      <c r="C23" s="8">
        <f ca="1">IF(B23&gt;2,IF(B23&lt;10,B23*0.3125-0.625,F_Referencesats[[#This Row],[Øvre grænse for referencesats]]),F_Referencesats[[#This Row],[Nedre grænse for referencesats]])</f>
        <v>0</v>
      </c>
      <c r="D23" s="24">
        <v>0</v>
      </c>
      <c r="E23" s="24">
        <v>2.5</v>
      </c>
    </row>
    <row r="24" spans="1:5" x14ac:dyDescent="0.3">
      <c r="A24" s="7">
        <v>27210</v>
      </c>
      <c r="B24" s="8">
        <v>1.390740189041054</v>
      </c>
      <c r="C24" s="8">
        <f ca="1">IF(B24&gt;2,IF(B24&lt;10,B24*0.3125-0.625,F_Referencesats[[#This Row],[Øvre grænse for referencesats]]),F_Referencesats[[#This Row],[Nedre grænse for referencesats]])</f>
        <v>0</v>
      </c>
      <c r="D24" s="24">
        <v>0</v>
      </c>
      <c r="E24" s="24">
        <v>2.5</v>
      </c>
    </row>
    <row r="25" spans="1:5" x14ac:dyDescent="0.3">
      <c r="A25" s="7">
        <v>27302</v>
      </c>
      <c r="B25" s="8">
        <v>1.5048326211813219</v>
      </c>
      <c r="C25" s="8">
        <f ca="1">IF(B25&gt;2,IF(B25&lt;10,B25*0.3125-0.625,F_Referencesats[[#This Row],[Øvre grænse for referencesats]]),F_Referencesats[[#This Row],[Nedre grænse for referencesats]])</f>
        <v>0</v>
      </c>
      <c r="D25" s="24">
        <v>0</v>
      </c>
      <c r="E25" s="24">
        <v>2.5</v>
      </c>
    </row>
    <row r="26" spans="1:5" x14ac:dyDescent="0.3">
      <c r="A26" s="7">
        <v>27394</v>
      </c>
      <c r="B26" s="8">
        <v>1.5602709861292112</v>
      </c>
      <c r="C26" s="8">
        <f ca="1">IF(B26&gt;2,IF(B26&lt;10,B26*0.3125-0.625,F_Referencesats[[#This Row],[Øvre grænse for referencesats]]),F_Referencesats[[#This Row],[Nedre grænse for referencesats]])</f>
        <v>0</v>
      </c>
      <c r="D26" s="24">
        <v>0</v>
      </c>
      <c r="E26" s="24">
        <v>2.5</v>
      </c>
    </row>
    <row r="27" spans="1:5" x14ac:dyDescent="0.3">
      <c r="A27" s="7">
        <v>27484</v>
      </c>
      <c r="B27" s="8">
        <v>1.2315323568867313</v>
      </c>
      <c r="C27" s="8">
        <f ca="1">IF(B27&gt;2,IF(B27&lt;10,B27*0.3125-0.625,F_Referencesats[[#This Row],[Øvre grænse for referencesats]]),F_Referencesats[[#This Row],[Nedre grænse for referencesats]])</f>
        <v>0</v>
      </c>
      <c r="D27" s="24">
        <v>0</v>
      </c>
      <c r="E27" s="24">
        <v>2.5</v>
      </c>
    </row>
    <row r="28" spans="1:5" x14ac:dyDescent="0.3">
      <c r="A28" s="7">
        <v>27575</v>
      </c>
      <c r="B28" s="8">
        <v>1.048000754354959</v>
      </c>
      <c r="C28" s="8">
        <f ca="1">IF(B28&gt;2,IF(B28&lt;10,B28*0.3125-0.625,F_Referencesats[[#This Row],[Øvre grænse for referencesats]]),F_Referencesats[[#This Row],[Nedre grænse for referencesats]])</f>
        <v>0</v>
      </c>
      <c r="D28" s="24">
        <v>0</v>
      </c>
      <c r="E28" s="24">
        <v>2.5</v>
      </c>
    </row>
    <row r="29" spans="1:5" x14ac:dyDescent="0.3">
      <c r="A29" s="7">
        <v>27667</v>
      </c>
      <c r="B29" s="8">
        <v>0.58755432953417142</v>
      </c>
      <c r="C29" s="8">
        <f ca="1">IF(B29&gt;2,IF(B29&lt;10,B29*0.3125-0.625,F_Referencesats[[#This Row],[Øvre grænse for referencesats]]),F_Referencesats[[#This Row],[Nedre grænse for referencesats]])</f>
        <v>0</v>
      </c>
      <c r="D29" s="24">
        <v>0</v>
      </c>
      <c r="E29" s="24">
        <v>2.5</v>
      </c>
    </row>
    <row r="30" spans="1:5" x14ac:dyDescent="0.3">
      <c r="A30" s="7">
        <v>27759</v>
      </c>
      <c r="B30" s="8">
        <v>-0.64501723183141735</v>
      </c>
      <c r="C30" s="8">
        <f ca="1">IF(B30&gt;2,IF(B30&lt;10,B30*0.3125-0.625,F_Referencesats[[#This Row],[Øvre grænse for referencesats]]),F_Referencesats[[#This Row],[Nedre grænse for referencesats]])</f>
        <v>0</v>
      </c>
      <c r="D30" s="24">
        <v>0</v>
      </c>
      <c r="E30" s="24">
        <v>2.5</v>
      </c>
    </row>
    <row r="31" spans="1:5" x14ac:dyDescent="0.3">
      <c r="A31" s="7">
        <v>27850</v>
      </c>
      <c r="B31" s="8">
        <v>-2.3271413688790261</v>
      </c>
      <c r="C31" s="8">
        <f ca="1">IF(B31&gt;2,IF(B31&lt;10,B31*0.3125-0.625,F_Referencesats[[#This Row],[Øvre grænse for referencesats]]),F_Referencesats[[#This Row],[Nedre grænse for referencesats]])</f>
        <v>0</v>
      </c>
      <c r="D31" s="24">
        <v>0</v>
      </c>
      <c r="E31" s="24">
        <v>2.5</v>
      </c>
    </row>
    <row r="32" spans="1:5" x14ac:dyDescent="0.3">
      <c r="A32" s="7">
        <v>27941</v>
      </c>
      <c r="B32" s="8">
        <v>-4.4901639651259018</v>
      </c>
      <c r="C32" s="8">
        <f ca="1">IF(B32&gt;2,IF(B32&lt;10,B32*0.3125-0.625,F_Referencesats[[#This Row],[Øvre grænse for referencesats]]),F_Referencesats[[#This Row],[Nedre grænse for referencesats]])</f>
        <v>0</v>
      </c>
      <c r="D32" s="24">
        <v>0</v>
      </c>
      <c r="E32" s="24">
        <v>2.5</v>
      </c>
    </row>
    <row r="33" spans="1:5" x14ac:dyDescent="0.3">
      <c r="A33" s="7">
        <v>28033</v>
      </c>
      <c r="B33" s="8">
        <v>-4.8294916302648545</v>
      </c>
      <c r="C33" s="8">
        <f ca="1">IF(B33&gt;2,IF(B33&lt;10,B33*0.3125-0.625,F_Referencesats[[#This Row],[Øvre grænse for referencesats]]),F_Referencesats[[#This Row],[Nedre grænse for referencesats]])</f>
        <v>0</v>
      </c>
      <c r="D33" s="24">
        <v>0</v>
      </c>
      <c r="E33" s="24">
        <v>2.5</v>
      </c>
    </row>
    <row r="34" spans="1:5" x14ac:dyDescent="0.3">
      <c r="A34" s="7">
        <v>28125</v>
      </c>
      <c r="B34" s="8">
        <v>-4.9723741797945138</v>
      </c>
      <c r="C34" s="8">
        <f ca="1">IF(B34&gt;2,IF(B34&lt;10,B34*0.3125-0.625,F_Referencesats[[#This Row],[Øvre grænse for referencesats]]),F_Referencesats[[#This Row],[Nedre grænse for referencesats]])</f>
        <v>0</v>
      </c>
      <c r="D34" s="24">
        <v>0</v>
      </c>
      <c r="E34" s="24">
        <v>2.5</v>
      </c>
    </row>
    <row r="35" spans="1:5" x14ac:dyDescent="0.3">
      <c r="A35" s="7">
        <v>28215</v>
      </c>
      <c r="B35" s="8">
        <v>-4.2937647036700497</v>
      </c>
      <c r="C35" s="8">
        <f ca="1">IF(B35&gt;2,IF(B35&lt;10,B35*0.3125-0.625,F_Referencesats[[#This Row],[Øvre grænse for referencesats]]),F_Referencesats[[#This Row],[Nedre grænse for referencesats]])</f>
        <v>0</v>
      </c>
      <c r="D35" s="24">
        <v>0</v>
      </c>
      <c r="E35" s="24">
        <v>2.5</v>
      </c>
    </row>
    <row r="36" spans="1:5" x14ac:dyDescent="0.3">
      <c r="A36" s="7">
        <v>28306</v>
      </c>
      <c r="B36" s="8">
        <v>-3.4666201514803987</v>
      </c>
      <c r="C36" s="8">
        <f ca="1">IF(B36&gt;2,IF(B36&lt;10,B36*0.3125-0.625,F_Referencesats[[#This Row],[Øvre grænse for referencesats]]),F_Referencesats[[#This Row],[Nedre grænse for referencesats]])</f>
        <v>0</v>
      </c>
      <c r="D36" s="24">
        <v>0</v>
      </c>
      <c r="E36" s="24">
        <v>2.5</v>
      </c>
    </row>
    <row r="37" spans="1:5" x14ac:dyDescent="0.3">
      <c r="A37" s="7">
        <v>28398</v>
      </c>
      <c r="B37" s="8">
        <v>-4.8094926668643438</v>
      </c>
      <c r="C37" s="8">
        <f ca="1">IF(B37&gt;2,IF(B37&lt;10,B37*0.3125-0.625,F_Referencesats[[#This Row],[Øvre grænse for referencesats]]),F_Referencesats[[#This Row],[Nedre grænse for referencesats]])</f>
        <v>0</v>
      </c>
      <c r="D37" s="24">
        <v>0</v>
      </c>
      <c r="E37" s="24">
        <v>2.5</v>
      </c>
    </row>
    <row r="38" spans="1:5" x14ac:dyDescent="0.3">
      <c r="A38" s="7">
        <v>28490</v>
      </c>
      <c r="B38" s="8">
        <v>-5.5250810934754639</v>
      </c>
      <c r="C38" s="8">
        <f ca="1">IF(B38&gt;2,IF(B38&lt;10,B38*0.3125-0.625,F_Referencesats[[#This Row],[Øvre grænse for referencesats]]),F_Referencesats[[#This Row],[Nedre grænse for referencesats]])</f>
        <v>0</v>
      </c>
      <c r="D38" s="24">
        <v>0</v>
      </c>
      <c r="E38" s="24">
        <v>2.5</v>
      </c>
    </row>
    <row r="39" spans="1:5" x14ac:dyDescent="0.3">
      <c r="A39" s="7">
        <v>28580</v>
      </c>
      <c r="B39" s="8">
        <v>-5.8934544080235867</v>
      </c>
      <c r="C39" s="8">
        <f ca="1">IF(B39&gt;2,IF(B39&lt;10,B39*0.3125-0.625,F_Referencesats[[#This Row],[Øvre grænse for referencesats]]),F_Referencesats[[#This Row],[Nedre grænse for referencesats]])</f>
        <v>0</v>
      </c>
      <c r="D39" s="24">
        <v>0</v>
      </c>
      <c r="E39" s="24">
        <v>2.5</v>
      </c>
    </row>
    <row r="40" spans="1:5" x14ac:dyDescent="0.3">
      <c r="A40" s="7">
        <v>28671</v>
      </c>
      <c r="B40" s="8">
        <v>-6.4429185538358098</v>
      </c>
      <c r="C40" s="8">
        <f ca="1">IF(B40&gt;2,IF(B40&lt;10,B40*0.3125-0.625,F_Referencesats[[#This Row],[Øvre grænse for referencesats]]),F_Referencesats[[#This Row],[Nedre grænse for referencesats]])</f>
        <v>0</v>
      </c>
      <c r="D40" s="24">
        <v>0</v>
      </c>
      <c r="E40" s="24">
        <v>2.5</v>
      </c>
    </row>
    <row r="41" spans="1:5" x14ac:dyDescent="0.3">
      <c r="A41" s="7">
        <v>28763</v>
      </c>
      <c r="B41" s="8">
        <v>-6.2345591204101112</v>
      </c>
      <c r="C41" s="8">
        <f ca="1">IF(B41&gt;2,IF(B41&lt;10,B41*0.3125-0.625,F_Referencesats[[#This Row],[Øvre grænse for referencesats]]),F_Referencesats[[#This Row],[Nedre grænse for referencesats]])</f>
        <v>0</v>
      </c>
      <c r="D41" s="24">
        <v>0</v>
      </c>
      <c r="E41" s="24">
        <v>2.5</v>
      </c>
    </row>
    <row r="42" spans="1:5" x14ac:dyDescent="0.3">
      <c r="A42" s="7">
        <v>28855</v>
      </c>
      <c r="B42" s="8">
        <v>-5.8141329667020614</v>
      </c>
      <c r="C42" s="8">
        <f ca="1">IF(B42&gt;2,IF(B42&lt;10,B42*0.3125-0.625,F_Referencesats[[#This Row],[Øvre grænse for referencesats]]),F_Referencesats[[#This Row],[Nedre grænse for referencesats]])</f>
        <v>0</v>
      </c>
      <c r="D42" s="24">
        <v>0</v>
      </c>
      <c r="E42" s="24">
        <v>2.5</v>
      </c>
    </row>
    <row r="43" spans="1:5" x14ac:dyDescent="0.3">
      <c r="A43" s="7">
        <v>28945</v>
      </c>
      <c r="B43" s="8">
        <v>-5.8259497062378358</v>
      </c>
      <c r="C43" s="8">
        <f ca="1">IF(B43&gt;2,IF(B43&lt;10,B43*0.3125-0.625,F_Referencesats[[#This Row],[Øvre grænse for referencesats]]),F_Referencesats[[#This Row],[Nedre grænse for referencesats]])</f>
        <v>0</v>
      </c>
      <c r="D43" s="24">
        <v>0</v>
      </c>
      <c r="E43" s="24">
        <v>2.5</v>
      </c>
    </row>
    <row r="44" spans="1:5" x14ac:dyDescent="0.3">
      <c r="A44" s="7">
        <v>29036</v>
      </c>
      <c r="B44" s="8">
        <v>-5.513881377670856</v>
      </c>
      <c r="C44" s="8">
        <f ca="1">IF(B44&gt;2,IF(B44&lt;10,B44*0.3125-0.625,F_Referencesats[[#This Row],[Øvre grænse for referencesats]]),F_Referencesats[[#This Row],[Nedre grænse for referencesats]])</f>
        <v>0</v>
      </c>
      <c r="D44" s="24">
        <v>0</v>
      </c>
      <c r="E44" s="24">
        <v>2.5</v>
      </c>
    </row>
    <row r="45" spans="1:5" x14ac:dyDescent="0.3">
      <c r="A45" s="7">
        <v>29128</v>
      </c>
      <c r="B45" s="8">
        <v>-4.9301189332451543</v>
      </c>
      <c r="C45" s="8">
        <f ca="1">IF(B45&gt;2,IF(B45&lt;10,B45*0.3125-0.625,F_Referencesats[[#This Row],[Øvre grænse for referencesats]]),F_Referencesats[[#This Row],[Nedre grænse for referencesats]])</f>
        <v>0</v>
      </c>
      <c r="D45" s="24">
        <v>0</v>
      </c>
      <c r="E45" s="24">
        <v>2.5</v>
      </c>
    </row>
    <row r="46" spans="1:5" x14ac:dyDescent="0.3">
      <c r="A46" s="7">
        <v>29220</v>
      </c>
      <c r="B46" s="8">
        <v>-5.3883048596656096</v>
      </c>
      <c r="C46" s="8">
        <f ca="1">IF(B46&gt;2,IF(B46&lt;10,B46*0.3125-0.625,F_Referencesats[[#This Row],[Øvre grænse for referencesats]]),F_Referencesats[[#This Row],[Nedre grænse for referencesats]])</f>
        <v>0</v>
      </c>
      <c r="D46" s="24">
        <v>0</v>
      </c>
      <c r="E46" s="24">
        <v>2.5</v>
      </c>
    </row>
    <row r="47" spans="1:5" x14ac:dyDescent="0.3">
      <c r="A47" s="7">
        <v>29311</v>
      </c>
      <c r="B47" s="8">
        <v>-6.0086772934560315</v>
      </c>
      <c r="C47" s="8">
        <f ca="1">IF(B47&gt;2,IF(B47&lt;10,B47*0.3125-0.625,F_Referencesats[[#This Row],[Øvre grænse for referencesats]]),F_Referencesats[[#This Row],[Nedre grænse for referencesats]])</f>
        <v>0</v>
      </c>
      <c r="D47" s="24">
        <v>0</v>
      </c>
      <c r="E47" s="24">
        <v>2.5</v>
      </c>
    </row>
    <row r="48" spans="1:5" x14ac:dyDescent="0.3">
      <c r="A48" s="7">
        <v>29402</v>
      </c>
      <c r="B48" s="8">
        <v>-6.1450724284945721</v>
      </c>
      <c r="C48" s="8">
        <f ca="1">IF(B48&gt;2,IF(B48&lt;10,B48*0.3125-0.625,F_Referencesats[[#This Row],[Øvre grænse for referencesats]]),F_Referencesats[[#This Row],[Nedre grænse for referencesats]])</f>
        <v>0</v>
      </c>
      <c r="D48" s="24">
        <v>0</v>
      </c>
      <c r="E48" s="24">
        <v>2.5</v>
      </c>
    </row>
    <row r="49" spans="1:5" x14ac:dyDescent="0.3">
      <c r="A49" s="7">
        <v>29494</v>
      </c>
      <c r="B49" s="8">
        <v>-5.5556255322327814</v>
      </c>
      <c r="C49" s="8">
        <f ca="1">IF(B49&gt;2,IF(B49&lt;10,B49*0.3125-0.625,F_Referencesats[[#This Row],[Øvre grænse for referencesats]]),F_Referencesats[[#This Row],[Nedre grænse for referencesats]])</f>
        <v>0</v>
      </c>
      <c r="D49" s="24">
        <v>0</v>
      </c>
      <c r="E49" s="24">
        <v>2.5</v>
      </c>
    </row>
    <row r="50" spans="1:5" x14ac:dyDescent="0.3">
      <c r="A50" s="7">
        <v>29586</v>
      </c>
      <c r="B50" s="8">
        <v>-4.7865702499641429</v>
      </c>
      <c r="C50" s="8">
        <f ca="1">IF(B50&gt;2,IF(B50&lt;10,B50*0.3125-0.625,F_Referencesats[[#This Row],[Øvre grænse for referencesats]]),F_Referencesats[[#This Row],[Nedre grænse for referencesats]])</f>
        <v>0</v>
      </c>
      <c r="D50" s="24">
        <v>0</v>
      </c>
      <c r="E50" s="24">
        <v>2.5</v>
      </c>
    </row>
    <row r="51" spans="1:5" x14ac:dyDescent="0.3">
      <c r="A51" s="7">
        <v>29676</v>
      </c>
      <c r="B51" s="8">
        <v>-3.7632780108401676</v>
      </c>
      <c r="C51" s="8">
        <f ca="1">IF(B51&gt;2,IF(B51&lt;10,B51*0.3125-0.625,F_Referencesats[[#This Row],[Øvre grænse for referencesats]]),F_Referencesats[[#This Row],[Nedre grænse for referencesats]])</f>
        <v>0</v>
      </c>
      <c r="D51" s="24">
        <v>0</v>
      </c>
      <c r="E51" s="24">
        <v>2.5</v>
      </c>
    </row>
    <row r="52" spans="1:5" x14ac:dyDescent="0.3">
      <c r="A52" s="7">
        <v>29767</v>
      </c>
      <c r="B52" s="8">
        <v>-2.3341456736641106</v>
      </c>
      <c r="C52" s="8">
        <f ca="1">IF(B52&gt;2,IF(B52&lt;10,B52*0.3125-0.625,F_Referencesats[[#This Row],[Øvre grænse for referencesats]]),F_Referencesats[[#This Row],[Nedre grænse for referencesats]])</f>
        <v>0</v>
      </c>
      <c r="D52" s="24">
        <v>0</v>
      </c>
      <c r="E52" s="24">
        <v>2.5</v>
      </c>
    </row>
    <row r="53" spans="1:5" x14ac:dyDescent="0.3">
      <c r="A53" s="7">
        <v>29859</v>
      </c>
      <c r="B53" s="8">
        <v>-3.6186509315445932</v>
      </c>
      <c r="C53" s="8">
        <f ca="1">IF(B53&gt;2,IF(B53&lt;10,B53*0.3125-0.625,F_Referencesats[[#This Row],[Øvre grænse for referencesats]]),F_Referencesats[[#This Row],[Nedre grænse for referencesats]])</f>
        <v>0</v>
      </c>
      <c r="D53" s="24">
        <v>0</v>
      </c>
      <c r="E53" s="24">
        <v>2.5</v>
      </c>
    </row>
    <row r="54" spans="1:5" x14ac:dyDescent="0.3">
      <c r="A54" s="7">
        <v>29951</v>
      </c>
      <c r="B54" s="8">
        <v>-4.8790284985837928</v>
      </c>
      <c r="C54" s="8">
        <f ca="1">IF(B54&gt;2,IF(B54&lt;10,B54*0.3125-0.625,F_Referencesats[[#This Row],[Øvre grænse for referencesats]]),F_Referencesats[[#This Row],[Nedre grænse for referencesats]])</f>
        <v>0</v>
      </c>
      <c r="D54" s="24">
        <v>0</v>
      </c>
      <c r="E54" s="24">
        <v>2.5</v>
      </c>
    </row>
    <row r="55" spans="1:5" x14ac:dyDescent="0.3">
      <c r="A55" s="7">
        <v>30041</v>
      </c>
      <c r="B55" s="8">
        <v>-5.9367855077389606</v>
      </c>
      <c r="C55" s="8">
        <f ca="1">IF(B55&gt;2,IF(B55&lt;10,B55*0.3125-0.625,F_Referencesats[[#This Row],[Øvre grænse for referencesats]]),F_Referencesats[[#This Row],[Nedre grænse for referencesats]])</f>
        <v>0</v>
      </c>
      <c r="D55" s="24">
        <v>0</v>
      </c>
      <c r="E55" s="24">
        <v>2.5</v>
      </c>
    </row>
    <row r="56" spans="1:5" x14ac:dyDescent="0.3">
      <c r="A56" s="7">
        <v>30132</v>
      </c>
      <c r="B56" s="8">
        <v>-6.5733027929421297</v>
      </c>
      <c r="C56" s="8">
        <f ca="1">IF(B56&gt;2,IF(B56&lt;10,B56*0.3125-0.625,F_Referencesats[[#This Row],[Øvre grænse for referencesats]]),F_Referencesats[[#This Row],[Nedre grænse for referencesats]])</f>
        <v>0</v>
      </c>
      <c r="D56" s="24">
        <v>0</v>
      </c>
      <c r="E56" s="24">
        <v>2.5</v>
      </c>
    </row>
    <row r="57" spans="1:5" x14ac:dyDescent="0.3">
      <c r="A57" s="7">
        <v>30224</v>
      </c>
      <c r="B57" s="8">
        <v>-8.3134694567037997</v>
      </c>
      <c r="C57" s="8">
        <f ca="1">IF(B57&gt;2,IF(B57&lt;10,B57*0.3125-0.625,F_Referencesats[[#This Row],[Øvre grænse for referencesats]]),F_Referencesats[[#This Row],[Nedre grænse for referencesats]])</f>
        <v>0</v>
      </c>
      <c r="D57" s="24">
        <v>0</v>
      </c>
      <c r="E57" s="24">
        <v>2.5</v>
      </c>
    </row>
    <row r="58" spans="1:5" x14ac:dyDescent="0.3">
      <c r="A58" s="7">
        <v>30316</v>
      </c>
      <c r="B58" s="8">
        <v>-10.035817427516989</v>
      </c>
      <c r="C58" s="8">
        <f ca="1">IF(B58&gt;2,IF(B58&lt;10,B58*0.3125-0.625,F_Referencesats[[#This Row],[Øvre grænse for referencesats]]),F_Referencesats[[#This Row],[Nedre grænse for referencesats]])</f>
        <v>0</v>
      </c>
      <c r="D58" s="24">
        <v>0</v>
      </c>
      <c r="E58" s="24">
        <v>2.5</v>
      </c>
    </row>
    <row r="59" spans="1:5" x14ac:dyDescent="0.3">
      <c r="A59" s="7">
        <v>30406</v>
      </c>
      <c r="B59" s="8">
        <v>-10.269976129560362</v>
      </c>
      <c r="C59" s="8">
        <f ca="1">IF(B59&gt;2,IF(B59&lt;10,B59*0.3125-0.625,F_Referencesats[[#This Row],[Øvre grænse for referencesats]]),F_Referencesats[[#This Row],[Nedre grænse for referencesats]])</f>
        <v>0</v>
      </c>
      <c r="D59" s="24">
        <v>0</v>
      </c>
      <c r="E59" s="24">
        <v>2.5</v>
      </c>
    </row>
    <row r="60" spans="1:5" x14ac:dyDescent="0.3">
      <c r="A60" s="7">
        <v>30497</v>
      </c>
      <c r="B60" s="8">
        <v>-8.5858831502727071</v>
      </c>
      <c r="C60" s="8">
        <f ca="1">IF(B60&gt;2,IF(B60&lt;10,B60*0.3125-0.625,F_Referencesats[[#This Row],[Øvre grænse for referencesats]]),F_Referencesats[[#This Row],[Nedre grænse for referencesats]])</f>
        <v>0</v>
      </c>
      <c r="D60" s="24">
        <v>0</v>
      </c>
      <c r="E60" s="24">
        <v>2.5</v>
      </c>
    </row>
    <row r="61" spans="1:5" x14ac:dyDescent="0.3">
      <c r="A61" s="7">
        <v>30589</v>
      </c>
      <c r="B61" s="8">
        <v>-7.7570317739361485</v>
      </c>
      <c r="C61" s="8">
        <f ca="1">IF(B61&gt;2,IF(B61&lt;10,B61*0.3125-0.625,F_Referencesats[[#This Row],[Øvre grænse for referencesats]]),F_Referencesats[[#This Row],[Nedre grænse for referencesats]])</f>
        <v>0</v>
      </c>
      <c r="D61" s="24">
        <v>0</v>
      </c>
      <c r="E61" s="24">
        <v>2.5</v>
      </c>
    </row>
    <row r="62" spans="1:5" x14ac:dyDescent="0.3">
      <c r="A62" s="7">
        <v>30681</v>
      </c>
      <c r="B62" s="8">
        <v>-6.3822978706586184</v>
      </c>
      <c r="C62" s="8">
        <f ca="1">IF(B62&gt;2,IF(B62&lt;10,B62*0.3125-0.625,F_Referencesats[[#This Row],[Øvre grænse for referencesats]]),F_Referencesats[[#This Row],[Nedre grænse for referencesats]])</f>
        <v>0</v>
      </c>
      <c r="D62" s="24">
        <v>0</v>
      </c>
      <c r="E62" s="24">
        <v>2.5</v>
      </c>
    </row>
    <row r="63" spans="1:5" x14ac:dyDescent="0.3">
      <c r="A63" s="7">
        <v>30772</v>
      </c>
      <c r="B63" s="8">
        <v>-4.9022482551449258</v>
      </c>
      <c r="C63" s="8">
        <f ca="1">IF(B63&gt;2,IF(B63&lt;10,B63*0.3125-0.625,F_Referencesats[[#This Row],[Øvre grænse for referencesats]]),F_Referencesats[[#This Row],[Nedre grænse for referencesats]])</f>
        <v>0</v>
      </c>
      <c r="D63" s="24">
        <v>0</v>
      </c>
      <c r="E63" s="24">
        <v>2.5</v>
      </c>
    </row>
    <row r="64" spans="1:5" x14ac:dyDescent="0.3">
      <c r="A64" s="7">
        <v>30863</v>
      </c>
      <c r="B64" s="8">
        <v>-2.1379911336717043</v>
      </c>
      <c r="C64" s="8">
        <f ca="1">IF(B64&gt;2,IF(B64&lt;10,B64*0.3125-0.625,F_Referencesats[[#This Row],[Øvre grænse for referencesats]]),F_Referencesats[[#This Row],[Nedre grænse for referencesats]])</f>
        <v>0</v>
      </c>
      <c r="D64" s="24">
        <v>0</v>
      </c>
      <c r="E64" s="24">
        <v>2.5</v>
      </c>
    </row>
    <row r="65" spans="1:5" x14ac:dyDescent="0.3">
      <c r="A65" s="7">
        <v>30955</v>
      </c>
      <c r="B65" s="8">
        <v>-1.7135515273518678</v>
      </c>
      <c r="C65" s="8">
        <f ca="1">IF(B65&gt;2,IF(B65&lt;10,B65*0.3125-0.625,F_Referencesats[[#This Row],[Øvre grænse for referencesats]]),F_Referencesats[[#This Row],[Nedre grænse for referencesats]])</f>
        <v>0</v>
      </c>
      <c r="D65" s="24">
        <v>0</v>
      </c>
      <c r="E65" s="24">
        <v>2.5</v>
      </c>
    </row>
    <row r="66" spans="1:5" x14ac:dyDescent="0.3">
      <c r="A66" s="7">
        <v>31047</v>
      </c>
      <c r="B66" s="8">
        <v>0.1708178636376374</v>
      </c>
      <c r="C66" s="8">
        <f ca="1">IF(B66&gt;2,IF(B66&lt;10,B66*0.3125-0.625,F_Referencesats[[#This Row],[Øvre grænse for referencesats]]),F_Referencesats[[#This Row],[Nedre grænse for referencesats]])</f>
        <v>0</v>
      </c>
      <c r="D66" s="24">
        <v>0</v>
      </c>
      <c r="E66" s="24">
        <v>2.5</v>
      </c>
    </row>
    <row r="67" spans="1:5" x14ac:dyDescent="0.3">
      <c r="A67" s="7">
        <v>31137</v>
      </c>
      <c r="B67" s="8">
        <v>1.6839702207440723</v>
      </c>
      <c r="C67" s="8">
        <f ca="1">IF(B67&gt;2,IF(B67&lt;10,B67*0.3125-0.625,F_Referencesats[[#This Row],[Øvre grænse for referencesats]]),F_Referencesats[[#This Row],[Nedre grænse for referencesats]])</f>
        <v>0</v>
      </c>
      <c r="D67" s="24">
        <v>0</v>
      </c>
      <c r="E67" s="24">
        <v>2.5</v>
      </c>
    </row>
    <row r="68" spans="1:5" x14ac:dyDescent="0.3">
      <c r="A68" s="7">
        <v>31228</v>
      </c>
      <c r="B68" s="8">
        <v>4.3595976033555388</v>
      </c>
      <c r="C68" s="8">
        <f ca="1">IF(B68&gt;2,IF(B68&lt;10,B68*0.3125-0.625,F_Referencesats[[#This Row],[Øvre grænse for referencesats]]),F_Referencesats[[#This Row],[Nedre grænse for referencesats]])</f>
        <v>0.73737425104860588</v>
      </c>
      <c r="D68" s="24">
        <v>0</v>
      </c>
      <c r="E68" s="24">
        <v>2.5</v>
      </c>
    </row>
    <row r="69" spans="1:5" x14ac:dyDescent="0.3">
      <c r="A69" s="7">
        <v>31320</v>
      </c>
      <c r="B69" s="8">
        <v>4.7207670709820917</v>
      </c>
      <c r="C69" s="8">
        <f ca="1">IF(B69&gt;2,IF(B69&lt;10,B69*0.3125-0.625,F_Referencesats[[#This Row],[Øvre grænse for referencesats]]),F_Referencesats[[#This Row],[Nedre grænse for referencesats]])</f>
        <v>0.85023970968190365</v>
      </c>
      <c r="D69" s="24">
        <v>0</v>
      </c>
      <c r="E69" s="24">
        <v>2.5</v>
      </c>
    </row>
    <row r="70" spans="1:5" x14ac:dyDescent="0.3">
      <c r="A70" s="7">
        <v>31412</v>
      </c>
      <c r="B70" s="8">
        <v>12.349074519307379</v>
      </c>
      <c r="C70" s="8">
        <f ca="1">IF(B70&gt;2,IF(B70&lt;10,B70*0.3125-0.625,F_Referencesats[[#This Row],[Øvre grænse for referencesats]]),F_Referencesats[[#This Row],[Nedre grænse for referencesats]])</f>
        <v>2.5</v>
      </c>
      <c r="D70" s="24">
        <v>0</v>
      </c>
      <c r="E70" s="24">
        <v>2.5</v>
      </c>
    </row>
    <row r="71" spans="1:5" x14ac:dyDescent="0.3">
      <c r="A71" s="7">
        <v>31502</v>
      </c>
      <c r="B71" s="8">
        <v>13.558030761237291</v>
      </c>
      <c r="C71" s="8">
        <f ca="1">IF(B71&gt;2,IF(B71&lt;10,B71*0.3125-0.625,F_Referencesats[[#This Row],[Øvre grænse for referencesats]]),F_Referencesats[[#This Row],[Nedre grænse for referencesats]])</f>
        <v>2.5</v>
      </c>
      <c r="D71" s="24">
        <v>0</v>
      </c>
      <c r="E71" s="24">
        <v>2.5</v>
      </c>
    </row>
    <row r="72" spans="1:5" x14ac:dyDescent="0.3">
      <c r="A72" s="7">
        <v>31593</v>
      </c>
      <c r="B72" s="8">
        <v>16.762127376720244</v>
      </c>
      <c r="C72" s="8">
        <f ca="1">IF(B72&gt;2,IF(B72&lt;10,B72*0.3125-0.625,F_Referencesats[[#This Row],[Øvre grænse for referencesats]]),F_Referencesats[[#This Row],[Nedre grænse for referencesats]])</f>
        <v>2.5</v>
      </c>
      <c r="D72" s="24">
        <v>0</v>
      </c>
      <c r="E72" s="24">
        <v>2.5</v>
      </c>
    </row>
    <row r="73" spans="1:5" x14ac:dyDescent="0.3">
      <c r="A73" s="7">
        <v>31685</v>
      </c>
      <c r="B73" s="8">
        <v>17.084508795724105</v>
      </c>
      <c r="C73" s="8">
        <f ca="1">IF(B73&gt;2,IF(B73&lt;10,B73*0.3125-0.625,F_Referencesats[[#This Row],[Øvre grænse for referencesats]]),F_Referencesats[[#This Row],[Nedre grænse for referencesats]])</f>
        <v>2.5</v>
      </c>
      <c r="D73" s="24">
        <v>0</v>
      </c>
      <c r="E73" s="24">
        <v>2.5</v>
      </c>
    </row>
    <row r="74" spans="1:5" x14ac:dyDescent="0.3">
      <c r="A74" s="7">
        <v>31777</v>
      </c>
      <c r="B74" s="8">
        <v>20.783241317365921</v>
      </c>
      <c r="C74" s="8">
        <f ca="1">IF(B74&gt;2,IF(B74&lt;10,B74*0.3125-0.625,F_Referencesats[[#This Row],[Øvre grænse for referencesats]]),F_Referencesats[[#This Row],[Nedre grænse for referencesats]])</f>
        <v>2.5</v>
      </c>
      <c r="D74" s="24">
        <v>0</v>
      </c>
      <c r="E74" s="24">
        <v>2.5</v>
      </c>
    </row>
    <row r="75" spans="1:5" x14ac:dyDescent="0.3">
      <c r="A75" s="7">
        <v>31867</v>
      </c>
      <c r="B75" s="8">
        <v>19.668655331629182</v>
      </c>
      <c r="C75" s="8">
        <f ca="1">IF(B75&gt;2,IF(B75&lt;10,B75*0.3125-0.625,F_Referencesats[[#This Row],[Øvre grænse for referencesats]]),F_Referencesats[[#This Row],[Nedre grænse for referencesats]])</f>
        <v>2.5</v>
      </c>
      <c r="D75" s="24">
        <v>0</v>
      </c>
      <c r="E75" s="24">
        <v>2.5</v>
      </c>
    </row>
    <row r="76" spans="1:5" x14ac:dyDescent="0.3">
      <c r="A76" s="7">
        <v>31958</v>
      </c>
      <c r="B76" s="8">
        <v>21.150550646452743</v>
      </c>
      <c r="C76" s="8">
        <f ca="1">IF(B76&gt;2,IF(B76&lt;10,B76*0.3125-0.625,F_Referencesats[[#This Row],[Øvre grænse for referencesats]]),F_Referencesats[[#This Row],[Nedre grænse for referencesats]])</f>
        <v>2.5</v>
      </c>
      <c r="D76" s="24">
        <v>0</v>
      </c>
      <c r="E76" s="24">
        <v>2.5</v>
      </c>
    </row>
    <row r="77" spans="1:5" x14ac:dyDescent="0.3">
      <c r="A77" s="7">
        <v>32050</v>
      </c>
      <c r="B77" s="8">
        <v>21.03311865998765</v>
      </c>
      <c r="C77" s="8">
        <f ca="1">IF(B77&gt;2,IF(B77&lt;10,B77*0.3125-0.625,F_Referencesats[[#This Row],[Øvre grænse for referencesats]]),F_Referencesats[[#This Row],[Nedre grænse for referencesats]])</f>
        <v>2.5</v>
      </c>
      <c r="D77" s="24">
        <v>0</v>
      </c>
      <c r="E77" s="24">
        <v>2.5</v>
      </c>
    </row>
    <row r="78" spans="1:5" x14ac:dyDescent="0.3">
      <c r="A78" s="7">
        <v>32142</v>
      </c>
      <c r="B78" s="8">
        <v>24.307082214959593</v>
      </c>
      <c r="C78" s="8">
        <f ca="1">IF(B78&gt;2,IF(B78&lt;10,B78*0.3125-0.625,F_Referencesats[[#This Row],[Øvre grænse for referencesats]]),F_Referencesats[[#This Row],[Nedre grænse for referencesats]])</f>
        <v>2.5</v>
      </c>
      <c r="D78" s="24">
        <v>0</v>
      </c>
      <c r="E78" s="24">
        <v>2.5</v>
      </c>
    </row>
    <row r="79" spans="1:5" x14ac:dyDescent="0.3">
      <c r="A79" s="7">
        <v>32233</v>
      </c>
      <c r="B79" s="8">
        <v>21.343434439567233</v>
      </c>
      <c r="C79" s="8">
        <f ca="1">IF(B79&gt;2,IF(B79&lt;10,B79*0.3125-0.625,F_Referencesats[[#This Row],[Øvre grænse for referencesats]]),F_Referencesats[[#This Row],[Nedre grænse for referencesats]])</f>
        <v>2.5</v>
      </c>
      <c r="D79" s="24">
        <v>0</v>
      </c>
      <c r="E79" s="24">
        <v>2.5</v>
      </c>
    </row>
    <row r="80" spans="1:5" x14ac:dyDescent="0.3">
      <c r="A80" s="7">
        <v>32324</v>
      </c>
      <c r="B80" s="8">
        <v>21.549674421734807</v>
      </c>
      <c r="C80" s="8">
        <f ca="1">IF(B80&gt;2,IF(B80&lt;10,B80*0.3125-0.625,F_Referencesats[[#This Row],[Øvre grænse for referencesats]]),F_Referencesats[[#This Row],[Nedre grænse for referencesats]])</f>
        <v>2.5</v>
      </c>
      <c r="D80" s="24">
        <v>0</v>
      </c>
      <c r="E80" s="24">
        <v>2.5</v>
      </c>
    </row>
    <row r="81" spans="1:5" x14ac:dyDescent="0.3">
      <c r="A81" s="7">
        <v>32416</v>
      </c>
      <c r="B81" s="8">
        <v>21.054897862895928</v>
      </c>
      <c r="C81" s="8">
        <f ca="1">IF(B81&gt;2,IF(B81&lt;10,B81*0.3125-0.625,F_Referencesats[[#This Row],[Øvre grænse for referencesats]]),F_Referencesats[[#This Row],[Nedre grænse for referencesats]])</f>
        <v>2.5</v>
      </c>
      <c r="D81" s="24">
        <v>0</v>
      </c>
      <c r="E81" s="24">
        <v>2.5</v>
      </c>
    </row>
    <row r="82" spans="1:5" x14ac:dyDescent="0.3">
      <c r="A82" s="7">
        <v>32508</v>
      </c>
      <c r="B82" s="8">
        <v>23.837593674190231</v>
      </c>
      <c r="C82" s="8">
        <f ca="1">IF(B82&gt;2,IF(B82&lt;10,B82*0.3125-0.625,F_Referencesats[[#This Row],[Øvre grænse for referencesats]]),F_Referencesats[[#This Row],[Nedre grænse for referencesats]])</f>
        <v>2.5</v>
      </c>
      <c r="D82" s="24">
        <v>0</v>
      </c>
      <c r="E82" s="24">
        <v>2.5</v>
      </c>
    </row>
    <row r="83" spans="1:5" x14ac:dyDescent="0.3">
      <c r="A83" s="7">
        <v>32598</v>
      </c>
      <c r="B83" s="8">
        <v>20.282302400739638</v>
      </c>
      <c r="C83" s="8">
        <f ca="1">IF(B83&gt;2,IF(B83&lt;10,B83*0.3125-0.625,F_Referencesats[[#This Row],[Øvre grænse for referencesats]]),F_Referencesats[[#This Row],[Nedre grænse for referencesats]])</f>
        <v>2.5</v>
      </c>
      <c r="D83" s="24">
        <v>0</v>
      </c>
      <c r="E83" s="24">
        <v>2.5</v>
      </c>
    </row>
    <row r="84" spans="1:5" x14ac:dyDescent="0.3">
      <c r="A84" s="7">
        <v>32689</v>
      </c>
      <c r="B84" s="8">
        <v>19.401837013211633</v>
      </c>
      <c r="C84" s="8">
        <f ca="1">IF(B84&gt;2,IF(B84&lt;10,B84*0.3125-0.625,F_Referencesats[[#This Row],[Øvre grænse for referencesats]]),F_Referencesats[[#This Row],[Nedre grænse for referencesats]])</f>
        <v>2.5</v>
      </c>
      <c r="D84" s="24">
        <v>0</v>
      </c>
      <c r="E84" s="24">
        <v>2.5</v>
      </c>
    </row>
    <row r="85" spans="1:5" x14ac:dyDescent="0.3">
      <c r="A85" s="7">
        <v>32781</v>
      </c>
      <c r="B85" s="8">
        <v>17.096886196443336</v>
      </c>
      <c r="C85" s="8">
        <f ca="1">IF(B85&gt;2,IF(B85&lt;10,B85*0.3125-0.625,F_Referencesats[[#This Row],[Øvre grænse for referencesats]]),F_Referencesats[[#This Row],[Nedre grænse for referencesats]])</f>
        <v>2.5</v>
      </c>
      <c r="D85" s="24">
        <v>0</v>
      </c>
      <c r="E85" s="24">
        <v>2.5</v>
      </c>
    </row>
    <row r="86" spans="1:5" x14ac:dyDescent="0.3">
      <c r="A86" s="7">
        <v>32873</v>
      </c>
      <c r="B86" s="8">
        <v>19.00784651303681</v>
      </c>
      <c r="C86" s="8">
        <f ca="1">IF(B86&gt;2,IF(B86&lt;10,B86*0.3125-0.625,F_Referencesats[[#This Row],[Øvre grænse for referencesats]]),F_Referencesats[[#This Row],[Nedre grænse for referencesats]])</f>
        <v>2.5</v>
      </c>
      <c r="D86" s="24">
        <v>0</v>
      </c>
      <c r="E86" s="24">
        <v>2.5</v>
      </c>
    </row>
    <row r="87" spans="1:5" x14ac:dyDescent="0.3">
      <c r="A87" s="7">
        <v>32963</v>
      </c>
      <c r="B87" s="8">
        <v>17.25076631805814</v>
      </c>
      <c r="C87" s="8">
        <f ca="1">IF(B87&gt;2,IF(B87&lt;10,B87*0.3125-0.625,F_Referencesats[[#This Row],[Øvre grænse for referencesats]]),F_Referencesats[[#This Row],[Nedre grænse for referencesats]])</f>
        <v>2.5</v>
      </c>
      <c r="D87" s="24">
        <v>0</v>
      </c>
      <c r="E87" s="24">
        <v>2.5</v>
      </c>
    </row>
    <row r="88" spans="1:5" x14ac:dyDescent="0.3">
      <c r="A88" s="7">
        <v>33054</v>
      </c>
      <c r="B88" s="8">
        <v>14.446667834931759</v>
      </c>
      <c r="C88" s="8">
        <f ca="1">IF(B88&gt;2,IF(B88&lt;10,B88*0.3125-0.625,F_Referencesats[[#This Row],[Øvre grænse for referencesats]]),F_Referencesats[[#This Row],[Nedre grænse for referencesats]])</f>
        <v>2.5</v>
      </c>
      <c r="D88" s="24">
        <v>0</v>
      </c>
      <c r="E88" s="24">
        <v>2.5</v>
      </c>
    </row>
    <row r="89" spans="1:5" x14ac:dyDescent="0.3">
      <c r="A89" s="7">
        <v>33146</v>
      </c>
      <c r="B89" s="25">
        <v>12.398355423709006</v>
      </c>
      <c r="C89" s="25">
        <f ca="1">IF(B89&gt;2,IF(B89&lt;10,B89*0.3125-0.625,F_Referencesats[[#This Row],[Øvre grænse for referencesats]]),F_Referencesats[[#This Row],[Nedre grænse for referencesats]])</f>
        <v>2.5</v>
      </c>
      <c r="D89" s="26">
        <v>0</v>
      </c>
      <c r="E89" s="26">
        <v>2.5</v>
      </c>
    </row>
    <row r="90" spans="1:5" x14ac:dyDescent="0.3">
      <c r="A90" s="7">
        <v>33238</v>
      </c>
      <c r="B90" s="8">
        <v>11.809380706566174</v>
      </c>
      <c r="C90" s="8">
        <f ca="1">IF(B90&gt;2,IF(B90&lt;10,B90*0.3125-0.625,F_Referencesats[[#This Row],[Øvre grænse for referencesats]]),F_Referencesats[[#This Row],[Nedre grænse for referencesats]])</f>
        <v>2.5</v>
      </c>
      <c r="D90" s="24">
        <v>0</v>
      </c>
      <c r="E90" s="24">
        <v>2.5</v>
      </c>
    </row>
    <row r="91" spans="1:5" x14ac:dyDescent="0.3">
      <c r="A91" s="7">
        <v>33328</v>
      </c>
      <c r="B91" s="8">
        <v>12.197221837168343</v>
      </c>
      <c r="C91" s="8">
        <f ca="1">IF(B91&gt;2,IF(B91&lt;10,B91*0.3125-0.625,F_Referencesats[[#This Row],[Øvre grænse for referencesats]]),F_Referencesats[[#This Row],[Nedre grænse for referencesats]])</f>
        <v>2.5</v>
      </c>
      <c r="D91" s="24">
        <v>0</v>
      </c>
      <c r="E91" s="24">
        <v>2.5</v>
      </c>
    </row>
    <row r="92" spans="1:5" x14ac:dyDescent="0.3">
      <c r="A92" s="7">
        <v>33419</v>
      </c>
      <c r="B92" s="8">
        <v>11.708022672469355</v>
      </c>
      <c r="C92" s="8">
        <f ca="1">IF(B92&gt;2,IF(B92&lt;10,B92*0.3125-0.625,F_Referencesats[[#This Row],[Øvre grænse for referencesats]]),F_Referencesats[[#This Row],[Nedre grænse for referencesats]])</f>
        <v>2.5</v>
      </c>
      <c r="D92" s="24">
        <v>0</v>
      </c>
      <c r="E92" s="24">
        <v>2.5</v>
      </c>
    </row>
    <row r="93" spans="1:5" x14ac:dyDescent="0.3">
      <c r="A93" s="7">
        <v>33511</v>
      </c>
      <c r="B93" s="8">
        <v>6.988512851516731</v>
      </c>
      <c r="C93" s="8">
        <f ca="1">IF(B93&gt;2,IF(B93&lt;10,B93*0.3125-0.625,F_Referencesats[[#This Row],[Øvre grænse for referencesats]]),F_Referencesats[[#This Row],[Nedre grænse for referencesats]])</f>
        <v>1.5589102660989784</v>
      </c>
      <c r="D93" s="24">
        <v>0</v>
      </c>
      <c r="E93" s="24">
        <v>2.5</v>
      </c>
    </row>
    <row r="94" spans="1:5" x14ac:dyDescent="0.3">
      <c r="A94" s="7">
        <v>33603</v>
      </c>
      <c r="B94" s="8">
        <v>6.7318837370856102</v>
      </c>
      <c r="C94" s="8">
        <f ca="1">IF(B94&gt;2,IF(B94&lt;10,B94*0.3125-0.625,F_Referencesats[[#This Row],[Øvre grænse for referencesats]]),F_Referencesats[[#This Row],[Nedre grænse for referencesats]])</f>
        <v>1.4787136678392532</v>
      </c>
      <c r="D94" s="24">
        <v>0</v>
      </c>
      <c r="E94" s="24">
        <v>2.5</v>
      </c>
    </row>
    <row r="95" spans="1:5" x14ac:dyDescent="0.3">
      <c r="A95" s="7">
        <v>33694</v>
      </c>
      <c r="B95" s="8">
        <v>3.4115516192767075</v>
      </c>
      <c r="C95" s="8">
        <f ca="1">IF(B95&gt;2,IF(B95&lt;10,B95*0.3125-0.625,F_Referencesats[[#This Row],[Øvre grænse for referencesats]]),F_Referencesats[[#This Row],[Nedre grænse for referencesats]])</f>
        <v>0.44110988102397108</v>
      </c>
      <c r="D95" s="24">
        <v>0</v>
      </c>
      <c r="E95" s="24">
        <v>2.5</v>
      </c>
    </row>
    <row r="96" spans="1:5" x14ac:dyDescent="0.3">
      <c r="A96" s="7">
        <v>33785</v>
      </c>
      <c r="B96" s="8">
        <v>0.76211707873622458</v>
      </c>
      <c r="C96" s="8">
        <f ca="1">IF(B96&gt;2,IF(B96&lt;10,B96*0.3125-0.625,F_Referencesats[[#This Row],[Øvre grænse for referencesats]]),F_Referencesats[[#This Row],[Nedre grænse for referencesats]])</f>
        <v>0</v>
      </c>
      <c r="D96" s="24">
        <v>0</v>
      </c>
      <c r="E96" s="24">
        <v>2.5</v>
      </c>
    </row>
    <row r="97" spans="1:5" x14ac:dyDescent="0.3">
      <c r="A97" s="7">
        <v>33877</v>
      </c>
      <c r="B97" s="8">
        <v>-3.4153340710870452</v>
      </c>
      <c r="C97" s="8">
        <f ca="1">IF(B97&gt;2,IF(B97&lt;10,B97*0.3125-0.625,F_Referencesats[[#This Row],[Øvre grænse for referencesats]]),F_Referencesats[[#This Row],[Nedre grænse for referencesats]])</f>
        <v>0</v>
      </c>
      <c r="D97" s="24">
        <v>0</v>
      </c>
      <c r="E97" s="24">
        <v>2.5</v>
      </c>
    </row>
    <row r="98" spans="1:5" x14ac:dyDescent="0.3">
      <c r="A98" s="7">
        <v>33969</v>
      </c>
      <c r="B98" s="8">
        <v>-7.6878886154972292</v>
      </c>
      <c r="C98" s="8">
        <f ca="1">IF(B98&gt;2,IF(B98&lt;10,B98*0.3125-0.625,F_Referencesats[[#This Row],[Øvre grænse for referencesats]]),F_Referencesats[[#This Row],[Nedre grænse for referencesats]])</f>
        <v>0</v>
      </c>
      <c r="D98" s="24">
        <v>0</v>
      </c>
      <c r="E98" s="24">
        <v>2.5</v>
      </c>
    </row>
    <row r="99" spans="1:5" x14ac:dyDescent="0.3">
      <c r="A99" s="7">
        <v>34059</v>
      </c>
      <c r="B99" s="8">
        <v>-10.212041298161125</v>
      </c>
      <c r="C99" s="8">
        <f ca="1">IF(B99&gt;2,IF(B99&lt;10,B99*0.3125-0.625,F_Referencesats[[#This Row],[Øvre grænse for referencesats]]),F_Referencesats[[#This Row],[Nedre grænse for referencesats]])</f>
        <v>0</v>
      </c>
      <c r="D99" s="24">
        <v>0</v>
      </c>
      <c r="E99" s="24">
        <v>2.5</v>
      </c>
    </row>
    <row r="100" spans="1:5" x14ac:dyDescent="0.3">
      <c r="A100" s="7">
        <v>34150</v>
      </c>
      <c r="B100" s="8">
        <v>-11.150805676551897</v>
      </c>
      <c r="C100" s="8">
        <f ca="1">IF(B100&gt;2,IF(B100&lt;10,B100*0.3125-0.625,F_Referencesats[[#This Row],[Øvre grænse for referencesats]]),F_Referencesats[[#This Row],[Nedre grænse for referencesats]])</f>
        <v>0</v>
      </c>
      <c r="D100" s="24">
        <v>0</v>
      </c>
      <c r="E100" s="24">
        <v>2.5</v>
      </c>
    </row>
    <row r="101" spans="1:5" x14ac:dyDescent="0.3">
      <c r="A101" s="7">
        <v>34242</v>
      </c>
      <c r="B101" s="8">
        <v>-12.10459845328478</v>
      </c>
      <c r="C101" s="8">
        <f ca="1">IF(B101&gt;2,IF(B101&lt;10,B101*0.3125-0.625,F_Referencesats[[#This Row],[Øvre grænse for referencesats]]),F_Referencesats[[#This Row],[Nedre grænse for referencesats]])</f>
        <v>0</v>
      </c>
      <c r="D101" s="24">
        <v>0</v>
      </c>
      <c r="E101" s="24">
        <v>2.5</v>
      </c>
    </row>
    <row r="102" spans="1:5" x14ac:dyDescent="0.3">
      <c r="A102" s="7">
        <v>34334</v>
      </c>
      <c r="B102" s="8">
        <v>-13.482853162567324</v>
      </c>
      <c r="C102" s="8">
        <f ca="1">IF(B102&gt;2,IF(B102&lt;10,B102*0.3125-0.625,F_Referencesats[[#This Row],[Øvre grænse for referencesats]]),F_Referencesats[[#This Row],[Nedre grænse for referencesats]])</f>
        <v>0</v>
      </c>
      <c r="D102" s="24">
        <v>0</v>
      </c>
      <c r="E102" s="24">
        <v>2.5</v>
      </c>
    </row>
    <row r="103" spans="1:5" x14ac:dyDescent="0.3">
      <c r="A103" s="7">
        <v>34424</v>
      </c>
      <c r="B103" s="8">
        <v>-13.523785066803839</v>
      </c>
      <c r="C103" s="8">
        <f ca="1">IF(B103&gt;2,IF(B103&lt;10,B103*0.3125-0.625,F_Referencesats[[#This Row],[Øvre grænse for referencesats]]),F_Referencesats[[#This Row],[Nedre grænse for referencesats]])</f>
        <v>0</v>
      </c>
      <c r="D103" s="24">
        <v>0</v>
      </c>
      <c r="E103" s="24">
        <v>2.5</v>
      </c>
    </row>
    <row r="104" spans="1:5" x14ac:dyDescent="0.3">
      <c r="A104" s="7">
        <v>34515</v>
      </c>
      <c r="B104" s="8">
        <v>-16.68643577692103</v>
      </c>
      <c r="C104" s="8">
        <f ca="1">IF(B104&gt;2,IF(B104&lt;10,B104*0.3125-0.625,F_Referencesats[[#This Row],[Øvre grænse for referencesats]]),F_Referencesats[[#This Row],[Nedre grænse for referencesats]])</f>
        <v>0</v>
      </c>
      <c r="D104" s="24">
        <v>0</v>
      </c>
      <c r="E104" s="24">
        <v>2.5</v>
      </c>
    </row>
    <row r="105" spans="1:5" x14ac:dyDescent="0.3">
      <c r="A105" s="7">
        <v>34607</v>
      </c>
      <c r="B105" s="8">
        <v>-20.319590227978949</v>
      </c>
      <c r="C105" s="8">
        <f ca="1">IF(B105&gt;2,IF(B105&lt;10,B105*0.3125-0.625,F_Referencesats[[#This Row],[Øvre grænse for referencesats]]),F_Referencesats[[#This Row],[Nedre grænse for referencesats]])</f>
        <v>0</v>
      </c>
      <c r="D105" s="24">
        <v>0</v>
      </c>
      <c r="E105" s="24">
        <v>2.5</v>
      </c>
    </row>
    <row r="106" spans="1:5" x14ac:dyDescent="0.3">
      <c r="A106" s="7">
        <v>34699</v>
      </c>
      <c r="B106" s="8">
        <v>-22.755488699928122</v>
      </c>
      <c r="C106" s="8">
        <f ca="1">IF(B106&gt;2,IF(B106&lt;10,B106*0.3125-0.625,F_Referencesats[[#This Row],[Øvre grænse for referencesats]]),F_Referencesats[[#This Row],[Nedre grænse for referencesats]])</f>
        <v>0</v>
      </c>
      <c r="D106" s="24">
        <v>0</v>
      </c>
      <c r="E106" s="24">
        <v>2.5</v>
      </c>
    </row>
    <row r="107" spans="1:5" x14ac:dyDescent="0.3">
      <c r="A107" s="7">
        <v>34789</v>
      </c>
      <c r="B107" s="8">
        <v>-23.653552569904008</v>
      </c>
      <c r="C107" s="8">
        <f ca="1">IF(B107&gt;2,IF(B107&lt;10,B107*0.3125-0.625,F_Referencesats[[#This Row],[Øvre grænse for referencesats]]),F_Referencesats[[#This Row],[Nedre grænse for referencesats]])</f>
        <v>0</v>
      </c>
      <c r="D107" s="24">
        <v>0</v>
      </c>
      <c r="E107" s="24">
        <v>2.5</v>
      </c>
    </row>
    <row r="108" spans="1:5" x14ac:dyDescent="0.3">
      <c r="A108" s="7">
        <v>34880</v>
      </c>
      <c r="B108" s="8">
        <v>-23.193305950373201</v>
      </c>
      <c r="C108" s="8">
        <f ca="1">IF(B108&gt;2,IF(B108&lt;10,B108*0.3125-0.625,F_Referencesats[[#This Row],[Øvre grænse for referencesats]]),F_Referencesats[[#This Row],[Nedre grænse for referencesats]])</f>
        <v>0</v>
      </c>
      <c r="D108" s="24">
        <v>0</v>
      </c>
      <c r="E108" s="24">
        <v>2.5</v>
      </c>
    </row>
    <row r="109" spans="1:5" x14ac:dyDescent="0.3">
      <c r="A109" s="7">
        <v>34972</v>
      </c>
      <c r="B109" s="8">
        <v>-23.086648294599286</v>
      </c>
      <c r="C109" s="8">
        <f ca="1">IF(B109&gt;2,IF(B109&lt;10,B109*0.3125-0.625,F_Referencesats[[#This Row],[Øvre grænse for referencesats]]),F_Referencesats[[#This Row],[Nedre grænse for referencesats]])</f>
        <v>0</v>
      </c>
      <c r="D109" s="24">
        <v>0</v>
      </c>
      <c r="E109" s="24">
        <v>2.5</v>
      </c>
    </row>
    <row r="110" spans="1:5" x14ac:dyDescent="0.3">
      <c r="A110" s="7">
        <v>35064</v>
      </c>
      <c r="B110" s="8">
        <v>-20.902312652930902</v>
      </c>
      <c r="C110" s="8">
        <f ca="1">IF(B110&gt;2,IF(B110&lt;10,B110*0.3125-0.625,F_Referencesats[[#This Row],[Øvre grænse for referencesats]]),F_Referencesats[[#This Row],[Nedre grænse for referencesats]])</f>
        <v>0</v>
      </c>
      <c r="D110" s="24">
        <v>0</v>
      </c>
      <c r="E110" s="24">
        <v>2.5</v>
      </c>
    </row>
    <row r="111" spans="1:5" x14ac:dyDescent="0.3">
      <c r="A111" s="7">
        <v>35155</v>
      </c>
      <c r="B111" s="8">
        <v>-18.765760615167125</v>
      </c>
      <c r="C111" s="8">
        <f ca="1">IF(B111&gt;2,IF(B111&lt;10,B111*0.3125-0.625,F_Referencesats[[#This Row],[Øvre grænse for referencesats]]),F_Referencesats[[#This Row],[Nedre grænse for referencesats]])</f>
        <v>0</v>
      </c>
      <c r="D111" s="24">
        <v>0</v>
      </c>
      <c r="E111" s="24">
        <v>2.5</v>
      </c>
    </row>
    <row r="112" spans="1:5" x14ac:dyDescent="0.3">
      <c r="A112" s="7">
        <v>35246</v>
      </c>
      <c r="B112" s="8">
        <v>-18.864678608106772</v>
      </c>
      <c r="C112" s="8">
        <f ca="1">IF(B112&gt;2,IF(B112&lt;10,B112*0.3125-0.625,F_Referencesats[[#This Row],[Øvre grænse for referencesats]]),F_Referencesats[[#This Row],[Nedre grænse for referencesats]])</f>
        <v>0</v>
      </c>
      <c r="D112" s="24">
        <v>0</v>
      </c>
      <c r="E112" s="24">
        <v>2.5</v>
      </c>
    </row>
    <row r="113" spans="1:5" x14ac:dyDescent="0.3">
      <c r="A113" s="7">
        <v>35338</v>
      </c>
      <c r="B113" s="8">
        <v>-18.572439968625247</v>
      </c>
      <c r="C113" s="8">
        <f ca="1">IF(B113&gt;2,IF(B113&lt;10,B113*0.3125-0.625,F_Referencesats[[#This Row],[Øvre grænse for referencesats]]),F_Referencesats[[#This Row],[Nedre grænse for referencesats]])</f>
        <v>0</v>
      </c>
      <c r="D113" s="24">
        <v>0</v>
      </c>
      <c r="E113" s="24">
        <v>2.5</v>
      </c>
    </row>
    <row r="114" spans="1:5" x14ac:dyDescent="0.3">
      <c r="A114" s="7">
        <v>35430</v>
      </c>
      <c r="B114" s="8">
        <v>-18.622727799615006</v>
      </c>
      <c r="C114" s="8">
        <f ca="1">IF(B114&gt;2,IF(B114&lt;10,B114*0.3125-0.625,F_Referencesats[[#This Row],[Øvre grænse for referencesats]]),F_Referencesats[[#This Row],[Nedre grænse for referencesats]])</f>
        <v>0</v>
      </c>
      <c r="D114" s="24">
        <v>0</v>
      </c>
      <c r="E114" s="24">
        <v>2.5</v>
      </c>
    </row>
    <row r="115" spans="1:5" x14ac:dyDescent="0.3">
      <c r="A115" s="7">
        <v>35520</v>
      </c>
      <c r="B115" s="8">
        <v>-17.067604857893826</v>
      </c>
      <c r="C115" s="8">
        <f ca="1">IF(B115&gt;2,IF(B115&lt;10,B115*0.3125-0.625,F_Referencesats[[#This Row],[Øvre grænse for referencesats]]),F_Referencesats[[#This Row],[Nedre grænse for referencesats]])</f>
        <v>0</v>
      </c>
      <c r="D115" s="24">
        <v>0</v>
      </c>
      <c r="E115" s="24">
        <v>2.5</v>
      </c>
    </row>
    <row r="116" spans="1:5" x14ac:dyDescent="0.3">
      <c r="A116" s="7">
        <v>35611</v>
      </c>
      <c r="B116" s="8">
        <v>-15.992525785520741</v>
      </c>
      <c r="C116" s="8">
        <f ca="1">IF(B116&gt;2,IF(B116&lt;10,B116*0.3125-0.625,F_Referencesats[[#This Row],[Øvre grænse for referencesats]]),F_Referencesats[[#This Row],[Nedre grænse for referencesats]])</f>
        <v>0</v>
      </c>
      <c r="D116" s="24">
        <v>0</v>
      </c>
      <c r="E116" s="24">
        <v>2.5</v>
      </c>
    </row>
    <row r="117" spans="1:5" x14ac:dyDescent="0.3">
      <c r="A117" s="7">
        <v>35703</v>
      </c>
      <c r="B117" s="8">
        <v>-14.19319481008867</v>
      </c>
      <c r="C117" s="8">
        <f ca="1">IF(B117&gt;2,IF(B117&lt;10,B117*0.3125-0.625,F_Referencesats[[#This Row],[Øvre grænse for referencesats]]),F_Referencesats[[#This Row],[Nedre grænse for referencesats]])</f>
        <v>0</v>
      </c>
      <c r="D117" s="24">
        <v>0</v>
      </c>
      <c r="E117" s="24">
        <v>2.5</v>
      </c>
    </row>
    <row r="118" spans="1:5" x14ac:dyDescent="0.3">
      <c r="A118" s="7">
        <v>35795</v>
      </c>
      <c r="B118" s="8">
        <v>-13.366570321756853</v>
      </c>
      <c r="C118" s="8">
        <f ca="1">IF(B118&gt;2,IF(B118&lt;10,B118*0.3125-0.625,F_Referencesats[[#This Row],[Øvre grænse for referencesats]]),F_Referencesats[[#This Row],[Nedre grænse for referencesats]])</f>
        <v>0</v>
      </c>
      <c r="D118" s="24">
        <v>0</v>
      </c>
      <c r="E118" s="24">
        <v>2.5</v>
      </c>
    </row>
    <row r="119" spans="1:5" x14ac:dyDescent="0.3">
      <c r="A119" s="7">
        <v>35885</v>
      </c>
      <c r="B119" s="8">
        <v>-11.017034718253285</v>
      </c>
      <c r="C119" s="8">
        <f ca="1">IF(B119&gt;2,IF(B119&lt;10,B119*0.3125-0.625,F_Referencesats[[#This Row],[Øvre grænse for referencesats]]),F_Referencesats[[#This Row],[Nedre grænse for referencesats]])</f>
        <v>0</v>
      </c>
      <c r="D119" s="24">
        <v>0</v>
      </c>
      <c r="E119" s="24">
        <v>2.5</v>
      </c>
    </row>
    <row r="120" spans="1:5" x14ac:dyDescent="0.3">
      <c r="A120" s="7">
        <v>35976</v>
      </c>
      <c r="B120" s="8">
        <v>-7.4830234178005242</v>
      </c>
      <c r="C120" s="8">
        <f ca="1">IF(B120&gt;2,IF(B120&lt;10,B120*0.3125-0.625,F_Referencesats[[#This Row],[Øvre grænse for referencesats]]),F_Referencesats[[#This Row],[Nedre grænse for referencesats]])</f>
        <v>0</v>
      </c>
      <c r="D120" s="24">
        <v>0</v>
      </c>
      <c r="E120" s="24">
        <v>2.5</v>
      </c>
    </row>
    <row r="121" spans="1:5" x14ac:dyDescent="0.3">
      <c r="A121" s="7">
        <v>36068</v>
      </c>
      <c r="B121" s="8">
        <v>-5.5254612937974912</v>
      </c>
      <c r="C121" s="8">
        <f ca="1">IF(B121&gt;2,IF(B121&lt;10,B121*0.3125-0.625,F_Referencesats[[#This Row],[Øvre grænse for referencesats]]),F_Referencesats[[#This Row],[Nedre grænse for referencesats]])</f>
        <v>0</v>
      </c>
      <c r="D121" s="24">
        <v>0</v>
      </c>
      <c r="E121" s="24">
        <v>2.5</v>
      </c>
    </row>
    <row r="122" spans="1:5" x14ac:dyDescent="0.3">
      <c r="A122" s="7">
        <v>36160</v>
      </c>
      <c r="B122" s="8">
        <v>-4.6374387780748236</v>
      </c>
      <c r="C122" s="8">
        <f ca="1">IF(B122&gt;2,IF(B122&lt;10,B122*0.3125-0.625,F_Referencesats[[#This Row],[Øvre grænse for referencesats]]),F_Referencesats[[#This Row],[Nedre grænse for referencesats]])</f>
        <v>0</v>
      </c>
      <c r="D122" s="24">
        <v>0</v>
      </c>
      <c r="E122" s="24">
        <v>2.5</v>
      </c>
    </row>
    <row r="123" spans="1:5" x14ac:dyDescent="0.3">
      <c r="A123" s="7">
        <v>36250</v>
      </c>
      <c r="B123" s="8">
        <v>-1.143302751918867</v>
      </c>
      <c r="C123" s="8">
        <f ca="1">IF(B123&gt;2,IF(B123&lt;10,B123*0.3125-0.625,F_Referencesats[[#This Row],[Øvre grænse for referencesats]]),F_Referencesats[[#This Row],[Nedre grænse for referencesats]])</f>
        <v>0</v>
      </c>
      <c r="D123" s="24">
        <v>0</v>
      </c>
      <c r="E123" s="24">
        <v>2.5</v>
      </c>
    </row>
    <row r="124" spans="1:5" x14ac:dyDescent="0.3">
      <c r="A124" s="7">
        <v>36341</v>
      </c>
      <c r="B124" s="8">
        <v>-7.1489251543709997E-2</v>
      </c>
      <c r="C124" s="8">
        <f ca="1">IF(B124&gt;2,IF(B124&lt;10,B124*0.3125-0.625,F_Referencesats[[#This Row],[Øvre grænse for referencesats]]),F_Referencesats[[#This Row],[Nedre grænse for referencesats]])</f>
        <v>0</v>
      </c>
      <c r="D124" s="24">
        <v>0</v>
      </c>
      <c r="E124" s="24">
        <v>2.5</v>
      </c>
    </row>
    <row r="125" spans="1:5" x14ac:dyDescent="0.3">
      <c r="A125" s="7">
        <v>36433</v>
      </c>
      <c r="B125" s="8">
        <v>-1.2270331047832599</v>
      </c>
      <c r="C125" s="8">
        <f ca="1">IF(B125&gt;2,IF(B125&lt;10,B125*0.3125-0.625,F_Referencesats[[#This Row],[Øvre grænse for referencesats]]),F_Referencesats[[#This Row],[Nedre grænse for referencesats]])</f>
        <v>0</v>
      </c>
      <c r="D125" s="24">
        <v>0</v>
      </c>
      <c r="E125" s="24">
        <v>2.5</v>
      </c>
    </row>
    <row r="126" spans="1:5" x14ac:dyDescent="0.3">
      <c r="A126" s="7">
        <v>36525</v>
      </c>
      <c r="B126" s="8">
        <v>6.3407859838349623E-2</v>
      </c>
      <c r="C126" s="8">
        <f ca="1">IF(B126&gt;2,IF(B126&lt;10,B126*0.3125-0.625,F_Referencesats[[#This Row],[Øvre grænse for referencesats]]),F_Referencesats[[#This Row],[Nedre grænse for referencesats]])</f>
        <v>0</v>
      </c>
      <c r="D126" s="24">
        <v>0</v>
      </c>
      <c r="E126" s="24">
        <v>2.5</v>
      </c>
    </row>
    <row r="127" spans="1:5" x14ac:dyDescent="0.3">
      <c r="A127" s="7">
        <v>36616</v>
      </c>
      <c r="B127" s="8">
        <v>5.2908501027697525</v>
      </c>
      <c r="C127" s="8">
        <f ca="1">IF(B127&gt;2,IF(B127&lt;10,B127*0.3125-0.625,F_Referencesats[[#This Row],[Øvre grænse for referencesats]]),F_Referencesats[[#This Row],[Nedre grænse for referencesats]])</f>
        <v>1.0283906571155477</v>
      </c>
      <c r="D127" s="24">
        <v>0</v>
      </c>
      <c r="E127" s="24">
        <v>2.5</v>
      </c>
    </row>
    <row r="128" spans="1:5" x14ac:dyDescent="0.3">
      <c r="A128" s="7">
        <v>36707</v>
      </c>
      <c r="B128" s="8">
        <v>2.7592929155718195</v>
      </c>
      <c r="C128" s="8">
        <f ca="1">IF(B128&gt;2,IF(B128&lt;10,B128*0.3125-0.625,F_Referencesats[[#This Row],[Øvre grænse for referencesats]]),F_Referencesats[[#This Row],[Nedre grænse for referencesats]])</f>
        <v>0.23727903611619361</v>
      </c>
      <c r="D128" s="24">
        <v>0</v>
      </c>
      <c r="E128" s="24">
        <v>2.5</v>
      </c>
    </row>
    <row r="129" spans="1:5" x14ac:dyDescent="0.3">
      <c r="A129" s="7">
        <v>36799</v>
      </c>
      <c r="B129" s="8">
        <v>6.7862564283600477</v>
      </c>
      <c r="C129" s="8">
        <f ca="1">IF(B129&gt;2,IF(B129&lt;10,B129*0.3125-0.625,F_Referencesats[[#This Row],[Øvre grænse for referencesats]]),F_Referencesats[[#This Row],[Nedre grænse for referencesats]])</f>
        <v>1.4957051338625149</v>
      </c>
      <c r="D129" s="24">
        <v>0</v>
      </c>
      <c r="E129" s="24">
        <v>2.5</v>
      </c>
    </row>
    <row r="130" spans="1:5" x14ac:dyDescent="0.3">
      <c r="A130" s="7">
        <v>36891</v>
      </c>
      <c r="B130" s="8">
        <v>5.1287827405927828</v>
      </c>
      <c r="C130" s="8">
        <f ca="1">IF(B130&gt;2,IF(B130&lt;10,B130*0.3125-0.625,F_Referencesats[[#This Row],[Øvre grænse for referencesats]]),F_Referencesats[[#This Row],[Nedre grænse for referencesats]])</f>
        <v>0.97774460643524463</v>
      </c>
      <c r="D130" s="24">
        <v>0</v>
      </c>
      <c r="E130" s="24">
        <v>2.5</v>
      </c>
    </row>
    <row r="131" spans="1:5" x14ac:dyDescent="0.3">
      <c r="A131" s="7">
        <v>36981</v>
      </c>
      <c r="B131" s="8">
        <v>5.7084651707720298</v>
      </c>
      <c r="C131" s="8">
        <f ca="1">IF(B131&gt;2,IF(B131&lt;10,B131*0.3125-0.625,F_Referencesats[[#This Row],[Øvre grænse for referencesats]]),F_Referencesats[[#This Row],[Nedre grænse for referencesats]])</f>
        <v>1.1588953658662593</v>
      </c>
      <c r="D131" s="24">
        <v>0</v>
      </c>
      <c r="E131" s="24">
        <v>2.5</v>
      </c>
    </row>
    <row r="132" spans="1:5" x14ac:dyDescent="0.3">
      <c r="A132" s="7">
        <v>37072</v>
      </c>
      <c r="B132" s="8">
        <v>7.4169552694158085</v>
      </c>
      <c r="C132" s="8">
        <f ca="1">IF(B132&gt;2,IF(B132&lt;10,B132*0.3125-0.625,F_Referencesats[[#This Row],[Øvre grænse for referencesats]]),F_Referencesats[[#This Row],[Nedre grænse for referencesats]])</f>
        <v>1.6927985216924402</v>
      </c>
      <c r="D132" s="24">
        <v>0</v>
      </c>
      <c r="E132" s="24">
        <v>2.5</v>
      </c>
    </row>
    <row r="133" spans="1:5" x14ac:dyDescent="0.3">
      <c r="A133" s="7">
        <v>37164</v>
      </c>
      <c r="B133" s="8">
        <v>9.0721642634142654</v>
      </c>
      <c r="C133" s="8">
        <f ca="1">IF(B133&gt;2,IF(B133&lt;10,B133*0.3125-0.625,F_Referencesats[[#This Row],[Øvre grænse for referencesats]]),F_Referencesats[[#This Row],[Nedre grænse for referencesats]])</f>
        <v>2.2100513323169579</v>
      </c>
      <c r="D133" s="24">
        <v>0</v>
      </c>
      <c r="E133" s="24">
        <v>2.5</v>
      </c>
    </row>
    <row r="134" spans="1:5" x14ac:dyDescent="0.3">
      <c r="A134" s="7">
        <v>37256</v>
      </c>
      <c r="B134" s="8">
        <v>12.461614415374157</v>
      </c>
      <c r="C134" s="8">
        <f ca="1">IF(B134&gt;2,IF(B134&lt;10,B134*0.3125-0.625,F_Referencesats[[#This Row],[Øvre grænse for referencesats]]),F_Referencesats[[#This Row],[Nedre grænse for referencesats]])</f>
        <v>2.5</v>
      </c>
      <c r="D134" s="24">
        <v>0</v>
      </c>
      <c r="E134" s="24">
        <v>2.5</v>
      </c>
    </row>
    <row r="135" spans="1:5" x14ac:dyDescent="0.3">
      <c r="A135" s="7">
        <v>37346</v>
      </c>
      <c r="B135" s="8">
        <v>11.007729733522496</v>
      </c>
      <c r="C135" s="8">
        <f ca="1">IF(B135&gt;2,IF(B135&lt;10,B135*0.3125-0.625,F_Referencesats[[#This Row],[Øvre grænse for referencesats]]),F_Referencesats[[#This Row],[Nedre grænse for referencesats]])</f>
        <v>2.5</v>
      </c>
      <c r="D135" s="24">
        <v>0</v>
      </c>
      <c r="E135" s="24">
        <v>2.5</v>
      </c>
    </row>
    <row r="136" spans="1:5" x14ac:dyDescent="0.3">
      <c r="A136" s="7">
        <v>37437</v>
      </c>
      <c r="B136" s="8">
        <v>9.498111153858531</v>
      </c>
      <c r="C136" s="8">
        <f ca="1">IF(B136&gt;2,IF(B136&lt;10,B136*0.3125-0.625,F_Referencesats[[#This Row],[Øvre grænse for referencesats]]),F_Referencesats[[#This Row],[Nedre grænse for referencesats]])</f>
        <v>2.3431597355807909</v>
      </c>
      <c r="D136" s="24">
        <v>0</v>
      </c>
      <c r="E136" s="24">
        <v>2.5</v>
      </c>
    </row>
    <row r="137" spans="1:5" x14ac:dyDescent="0.3">
      <c r="A137" s="7">
        <v>37529</v>
      </c>
      <c r="B137" s="8">
        <v>10.861009260915779</v>
      </c>
      <c r="C137" s="8">
        <f ca="1">IF(B137&gt;2,IF(B137&lt;10,B137*0.3125-0.625,F_Referencesats[[#This Row],[Øvre grænse for referencesats]]),F_Referencesats[[#This Row],[Nedre grænse for referencesats]])</f>
        <v>2.5</v>
      </c>
      <c r="D137" s="24">
        <v>0</v>
      </c>
      <c r="E137" s="24">
        <v>2.5</v>
      </c>
    </row>
    <row r="138" spans="1:5" x14ac:dyDescent="0.3">
      <c r="A138" s="7">
        <v>37621</v>
      </c>
      <c r="B138" s="8">
        <v>9.1213686539302046</v>
      </c>
      <c r="C138" s="8">
        <f ca="1">IF(B138&gt;2,IF(B138&lt;10,B138*0.3125-0.625,F_Referencesats[[#This Row],[Øvre grænse for referencesats]]),F_Referencesats[[#This Row],[Nedre grænse for referencesats]])</f>
        <v>2.2254277043531889</v>
      </c>
      <c r="D138" s="24">
        <v>0</v>
      </c>
      <c r="E138" s="24">
        <v>2.5</v>
      </c>
    </row>
    <row r="139" spans="1:5" x14ac:dyDescent="0.3">
      <c r="A139" s="7">
        <v>37711</v>
      </c>
      <c r="B139" s="8">
        <v>12.566841457717317</v>
      </c>
      <c r="C139" s="8">
        <f ca="1">IF(B139&gt;2,IF(B139&lt;10,B139*0.3125-0.625,F_Referencesats[[#This Row],[Øvre grænse for referencesats]]),F_Referencesats[[#This Row],[Nedre grænse for referencesats]])</f>
        <v>2.5</v>
      </c>
      <c r="D139" s="24">
        <v>0</v>
      </c>
      <c r="E139" s="24">
        <v>2.5</v>
      </c>
    </row>
    <row r="140" spans="1:5" x14ac:dyDescent="0.3">
      <c r="A140" s="7">
        <v>37802</v>
      </c>
      <c r="B140" s="8">
        <v>13.87481508645979</v>
      </c>
      <c r="C140" s="8">
        <f ca="1">IF(B140&gt;2,IF(B140&lt;10,B140*0.3125-0.625,F_Referencesats[[#This Row],[Øvre grænse for referencesats]]),F_Referencesats[[#This Row],[Nedre grænse for referencesats]])</f>
        <v>2.5</v>
      </c>
      <c r="D140" s="24">
        <v>0</v>
      </c>
      <c r="E140" s="24">
        <v>2.5</v>
      </c>
    </row>
    <row r="141" spans="1:5" x14ac:dyDescent="0.3">
      <c r="A141" s="7">
        <v>37894</v>
      </c>
      <c r="B141" s="8">
        <v>14.684954022911029</v>
      </c>
      <c r="C141" s="8">
        <f ca="1">IF(B141&gt;2,IF(B141&lt;10,B141*0.3125-0.625,F_Referencesats[[#This Row],[Øvre grænse for referencesats]]),F_Referencesats[[#This Row],[Nedre grænse for referencesats]])</f>
        <v>2.5</v>
      </c>
      <c r="D141" s="24">
        <v>0</v>
      </c>
      <c r="E141" s="24">
        <v>2.5</v>
      </c>
    </row>
    <row r="142" spans="1:5" x14ac:dyDescent="0.3">
      <c r="A142" s="7">
        <v>37986</v>
      </c>
      <c r="B142" s="8">
        <v>12.518245525850233</v>
      </c>
      <c r="C142" s="8">
        <f ca="1">IF(B142&gt;2,IF(B142&lt;10,B142*0.3125-0.625,F_Referencesats[[#This Row],[Øvre grænse for referencesats]]),F_Referencesats[[#This Row],[Nedre grænse for referencesats]])</f>
        <v>2.5</v>
      </c>
      <c r="D142" s="24">
        <v>0</v>
      </c>
      <c r="E142" s="24">
        <v>2.5</v>
      </c>
    </row>
    <row r="143" spans="1:5" x14ac:dyDescent="0.3">
      <c r="A143" s="7">
        <v>38077</v>
      </c>
      <c r="B143" s="8">
        <v>16.699018238698471</v>
      </c>
      <c r="C143" s="8">
        <f ca="1">IF(B143&gt;2,IF(B143&lt;10,B143*0.3125-0.625,F_Referencesats[[#This Row],[Øvre grænse for referencesats]]),F_Referencesats[[#This Row],[Nedre grænse for referencesats]])</f>
        <v>2.5</v>
      </c>
      <c r="D143" s="24">
        <v>0</v>
      </c>
      <c r="E143" s="24">
        <v>2.5</v>
      </c>
    </row>
    <row r="144" spans="1:5" x14ac:dyDescent="0.3">
      <c r="A144" s="7">
        <v>38168</v>
      </c>
      <c r="B144" s="8">
        <v>16.41962774691234</v>
      </c>
      <c r="C144" s="8">
        <f ca="1">IF(B144&gt;2,IF(B144&lt;10,B144*0.3125-0.625,F_Referencesats[[#This Row],[Øvre grænse for referencesats]]),F_Referencesats[[#This Row],[Nedre grænse for referencesats]])</f>
        <v>2.5</v>
      </c>
      <c r="D144" s="24">
        <v>0</v>
      </c>
      <c r="E144" s="24">
        <v>2.5</v>
      </c>
    </row>
    <row r="145" spans="1:5" x14ac:dyDescent="0.3">
      <c r="A145" s="7">
        <v>38260</v>
      </c>
      <c r="B145" s="8">
        <v>17.084763143974357</v>
      </c>
      <c r="C145" s="8">
        <f ca="1">IF(B145&gt;2,IF(B145&lt;10,B145*0.3125-0.625,F_Referencesats[[#This Row],[Øvre grænse for referencesats]]),F_Referencesats[[#This Row],[Nedre grænse for referencesats]])</f>
        <v>2.5</v>
      </c>
      <c r="D145" s="24">
        <v>0</v>
      </c>
      <c r="E145" s="24">
        <v>2.5</v>
      </c>
    </row>
    <row r="146" spans="1:5" x14ac:dyDescent="0.3">
      <c r="A146" s="7">
        <v>38352</v>
      </c>
      <c r="B146" s="8">
        <v>18.162811223075806</v>
      </c>
      <c r="C146" s="8">
        <f ca="1">IF(B146&gt;2,IF(B146&lt;10,B146*0.3125-0.625,F_Referencesats[[#This Row],[Øvre grænse for referencesats]]),F_Referencesats[[#This Row],[Nedre grænse for referencesats]])</f>
        <v>2.5</v>
      </c>
      <c r="D146" s="24">
        <v>0</v>
      </c>
      <c r="E146" s="24">
        <v>2.5</v>
      </c>
    </row>
    <row r="147" spans="1:5" x14ac:dyDescent="0.3">
      <c r="A147" s="7">
        <v>38442</v>
      </c>
      <c r="B147" s="8">
        <v>22.732848305873262</v>
      </c>
      <c r="C147" s="8">
        <f ca="1">IF(B147&gt;2,IF(B147&lt;10,B147*0.3125-0.625,F_Referencesats[[#This Row],[Øvre grænse for referencesats]]),F_Referencesats[[#This Row],[Nedre grænse for referencesats]])</f>
        <v>2.5</v>
      </c>
      <c r="D147" s="24">
        <v>0</v>
      </c>
      <c r="E147" s="24">
        <v>2.5</v>
      </c>
    </row>
    <row r="148" spans="1:5" x14ac:dyDescent="0.3">
      <c r="A148" s="7">
        <v>38533</v>
      </c>
      <c r="B148" s="8">
        <v>24.620566660010326</v>
      </c>
      <c r="C148" s="8">
        <f ca="1">IF(B148&gt;2,IF(B148&lt;10,B148*0.3125-0.625,F_Referencesats[[#This Row],[Øvre grænse for referencesats]]),F_Referencesats[[#This Row],[Nedre grænse for referencesats]])</f>
        <v>2.5</v>
      </c>
      <c r="D148" s="24">
        <v>0</v>
      </c>
      <c r="E148" s="24">
        <v>2.5</v>
      </c>
    </row>
    <row r="149" spans="1:5" x14ac:dyDescent="0.3">
      <c r="A149" s="7">
        <v>38625</v>
      </c>
      <c r="B149" s="8">
        <v>25.616821163230242</v>
      </c>
      <c r="C149" s="8">
        <f ca="1">IF(B149&gt;2,IF(B149&lt;10,B149*0.3125-0.625,F_Referencesats[[#This Row],[Øvre grænse for referencesats]]),F_Referencesats[[#This Row],[Nedre grænse for referencesats]])</f>
        <v>2.5</v>
      </c>
      <c r="D149" s="24">
        <v>0</v>
      </c>
      <c r="E149" s="24">
        <v>2.5</v>
      </c>
    </row>
    <row r="150" spans="1:5" x14ac:dyDescent="0.3">
      <c r="A150" s="7">
        <v>38717</v>
      </c>
      <c r="B150" s="8">
        <v>29.575103979200634</v>
      </c>
      <c r="C150" s="8">
        <f ca="1">IF(B150&gt;2,IF(B150&lt;10,B150*0.3125-0.625,F_Referencesats[[#This Row],[Øvre grænse for referencesats]]),F_Referencesats[[#This Row],[Nedre grænse for referencesats]])</f>
        <v>2.5</v>
      </c>
      <c r="D150" s="24">
        <v>0</v>
      </c>
      <c r="E150" s="24">
        <v>2.5</v>
      </c>
    </row>
    <row r="151" spans="1:5" x14ac:dyDescent="0.3">
      <c r="A151" s="7">
        <v>38807</v>
      </c>
      <c r="B151" s="8">
        <v>33.045358206240479</v>
      </c>
      <c r="C151" s="8">
        <f ca="1">IF(B151&gt;2,IF(B151&lt;10,B151*0.3125-0.625,F_Referencesats[[#This Row],[Øvre grænse for referencesats]]),F_Referencesats[[#This Row],[Nedre grænse for referencesats]])</f>
        <v>2.5</v>
      </c>
      <c r="D151" s="24">
        <v>0</v>
      </c>
      <c r="E151" s="24">
        <v>2.5</v>
      </c>
    </row>
    <row r="152" spans="1:5" x14ac:dyDescent="0.3">
      <c r="A152" s="7">
        <v>38898</v>
      </c>
      <c r="B152" s="8">
        <v>36.288095999061852</v>
      </c>
      <c r="C152" s="8">
        <f ca="1">IF(B152&gt;2,IF(B152&lt;10,B152*0.3125-0.625,F_Referencesats[[#This Row],[Øvre grænse for referencesats]]),F_Referencesats[[#This Row],[Nedre grænse for referencesats]])</f>
        <v>2.5</v>
      </c>
      <c r="D152" s="24">
        <v>0</v>
      </c>
      <c r="E152" s="24">
        <v>2.5</v>
      </c>
    </row>
    <row r="153" spans="1:5" x14ac:dyDescent="0.3">
      <c r="A153" s="7">
        <v>38990</v>
      </c>
      <c r="B153" s="8">
        <v>38.208920581227773</v>
      </c>
      <c r="C153" s="8">
        <f ca="1">IF(B153&gt;2,IF(B153&lt;10,B153*0.3125-0.625,F_Referencesats[[#This Row],[Øvre grænse for referencesats]]),F_Referencesats[[#This Row],[Nedre grænse for referencesats]])</f>
        <v>2.5</v>
      </c>
      <c r="D153" s="24">
        <v>0</v>
      </c>
      <c r="E153" s="24">
        <v>2.5</v>
      </c>
    </row>
    <row r="154" spans="1:5" x14ac:dyDescent="0.3">
      <c r="A154" s="7">
        <v>39082</v>
      </c>
      <c r="B154" s="8">
        <v>40.832809192428897</v>
      </c>
      <c r="C154" s="8">
        <f ca="1">IF(B154&gt;2,IF(B154&lt;10,B154*0.3125-0.625,F_Referencesats[[#This Row],[Øvre grænse for referencesats]]),F_Referencesats[[#This Row],[Nedre grænse for referencesats]])</f>
        <v>2.5</v>
      </c>
      <c r="D154" s="24">
        <v>0</v>
      </c>
      <c r="E154" s="24">
        <v>2.5</v>
      </c>
    </row>
    <row r="155" spans="1:5" x14ac:dyDescent="0.3">
      <c r="A155" s="7">
        <v>39172</v>
      </c>
      <c r="B155" s="8">
        <v>39.74272558881853</v>
      </c>
      <c r="C155" s="8">
        <f ca="1">IF(B155&gt;2,IF(B155&lt;10,B155*0.3125-0.625,F_Referencesats[[#This Row],[Øvre grænse for referencesats]]),F_Referencesats[[#This Row],[Nedre grænse for referencesats]])</f>
        <v>2.5</v>
      </c>
      <c r="D155" s="24">
        <v>0</v>
      </c>
      <c r="E155" s="24">
        <v>2.5</v>
      </c>
    </row>
    <row r="156" spans="1:5" x14ac:dyDescent="0.3">
      <c r="A156" s="7">
        <v>39263</v>
      </c>
      <c r="B156" s="8">
        <v>38.935152646652085</v>
      </c>
      <c r="C156" s="8">
        <f ca="1">IF(B156&gt;2,IF(B156&lt;10,B156*0.3125-0.625,F_Referencesats[[#This Row],[Øvre grænse for referencesats]]),F_Referencesats[[#This Row],[Nedre grænse for referencesats]])</f>
        <v>2.5</v>
      </c>
      <c r="D156" s="24">
        <v>0</v>
      </c>
      <c r="E156" s="24">
        <v>2.5</v>
      </c>
    </row>
    <row r="157" spans="1:5" x14ac:dyDescent="0.3">
      <c r="A157" s="7">
        <v>39355</v>
      </c>
      <c r="B157" s="8">
        <v>39.071409779367087</v>
      </c>
      <c r="C157" s="8">
        <f ca="1">IF(B157&gt;2,IF(B157&lt;10,B157*0.3125-0.625,F_Referencesats[[#This Row],[Øvre grænse for referencesats]]),F_Referencesats[[#This Row],[Nedre grænse for referencesats]])</f>
        <v>2.5</v>
      </c>
      <c r="D157" s="24">
        <v>0</v>
      </c>
      <c r="E157" s="24">
        <v>2.5</v>
      </c>
    </row>
    <row r="158" spans="1:5" x14ac:dyDescent="0.3">
      <c r="A158" s="7">
        <v>39447</v>
      </c>
      <c r="B158" s="8">
        <v>40.888604247143547</v>
      </c>
      <c r="C158" s="8">
        <f ca="1">IF(B158&gt;2,IF(B158&lt;10,B158*0.3125-0.625,F_Referencesats[[#This Row],[Øvre grænse for referencesats]]),F_Referencesats[[#This Row],[Nedre grænse for referencesats]])</f>
        <v>2.5</v>
      </c>
      <c r="D158" s="24">
        <v>0</v>
      </c>
      <c r="E158" s="24">
        <v>2.5</v>
      </c>
    </row>
    <row r="159" spans="1:5" x14ac:dyDescent="0.3">
      <c r="A159" s="7">
        <v>39538</v>
      </c>
      <c r="B159" s="8">
        <v>40.311105787789586</v>
      </c>
      <c r="C159" s="8">
        <f ca="1">IF(B159&gt;2,IF(B159&lt;10,B159*0.3125-0.625,F_Referencesats[[#This Row],[Øvre grænse for referencesats]]),F_Referencesats[[#This Row],[Nedre grænse for referencesats]])</f>
        <v>2.5</v>
      </c>
      <c r="D159" s="24">
        <v>0</v>
      </c>
      <c r="E159" s="24">
        <v>2.5</v>
      </c>
    </row>
    <row r="160" spans="1:5" x14ac:dyDescent="0.3">
      <c r="A160" s="7">
        <v>39629</v>
      </c>
      <c r="B160" s="8">
        <v>38.123241470077488</v>
      </c>
      <c r="C160" s="8">
        <f ca="1">IF(B160&gt;2,IF(B160&lt;10,B160*0.3125-0.625,F_Referencesats[[#This Row],[Øvre grænse for referencesats]]),F_Referencesats[[#This Row],[Nedre grænse for referencesats]])</f>
        <v>2.5</v>
      </c>
      <c r="D160" s="24">
        <v>0</v>
      </c>
      <c r="E160" s="24">
        <v>2.5</v>
      </c>
    </row>
    <row r="161" spans="1:5" x14ac:dyDescent="0.3">
      <c r="A161" s="7">
        <v>39721</v>
      </c>
      <c r="B161" s="8">
        <v>35.473540795755525</v>
      </c>
      <c r="C161" s="8">
        <f ca="1">IF(B161&gt;2,IF(B161&lt;10,B161*0.3125-0.625,F_Referencesats[[#This Row],[Øvre grænse for referencesats]]),F_Referencesats[[#This Row],[Nedre grænse for referencesats]])</f>
        <v>2.5</v>
      </c>
      <c r="D161" s="24">
        <v>0</v>
      </c>
      <c r="E161" s="24">
        <v>2.5</v>
      </c>
    </row>
    <row r="162" spans="1:5" x14ac:dyDescent="0.3">
      <c r="A162" s="7">
        <v>39813</v>
      </c>
      <c r="B162" s="8">
        <v>34.031983617056994</v>
      </c>
      <c r="C162" s="8">
        <f ca="1">IF(B162&gt;2,IF(B162&lt;10,B162*0.3125-0.625,F_Referencesats[[#This Row],[Øvre grænse for referencesats]]),F_Referencesats[[#This Row],[Nedre grænse for referencesats]])</f>
        <v>2.5</v>
      </c>
      <c r="D162" s="24">
        <v>0</v>
      </c>
      <c r="E162" s="24">
        <v>2.5</v>
      </c>
    </row>
    <row r="163" spans="1:5" x14ac:dyDescent="0.3">
      <c r="A163" s="7">
        <v>39903</v>
      </c>
      <c r="B163" s="8">
        <v>35.799352437038806</v>
      </c>
      <c r="C163" s="8">
        <f ca="1">IF(B163&gt;2,IF(B163&lt;10,B163*0.3125-0.625,F_Referencesats[[#This Row],[Øvre grænse for referencesats]]),F_Referencesats[[#This Row],[Nedre grænse for referencesats]])</f>
        <v>2.5</v>
      </c>
      <c r="D163" s="24">
        <v>0</v>
      </c>
      <c r="E163" s="24">
        <v>2.5</v>
      </c>
    </row>
    <row r="164" spans="1:5" x14ac:dyDescent="0.3">
      <c r="A164" s="7">
        <v>39994</v>
      </c>
      <c r="B164" s="8">
        <v>35.963489541175619</v>
      </c>
      <c r="C164" s="8">
        <f ca="1">IF(B164&gt;2,IF(B164&lt;10,B164*0.3125-0.625,F_Referencesats[[#This Row],[Øvre grænse for referencesats]]),F_Referencesats[[#This Row],[Nedre grænse for referencesats]])</f>
        <v>2.5</v>
      </c>
      <c r="D164" s="24">
        <v>0</v>
      </c>
      <c r="E164" s="24">
        <v>2.5</v>
      </c>
    </row>
    <row r="165" spans="1:5" x14ac:dyDescent="0.3">
      <c r="A165" s="7">
        <v>40086</v>
      </c>
      <c r="B165" s="8">
        <v>39.12854617957521</v>
      </c>
      <c r="C165" s="8">
        <f ca="1">IF(B165&gt;2,IF(B165&lt;10,B165*0.3125-0.625,F_Referencesats[[#This Row],[Øvre grænse for referencesats]]),F_Referencesats[[#This Row],[Nedre grænse for referencesats]])</f>
        <v>2.5</v>
      </c>
      <c r="D165" s="24">
        <v>0</v>
      </c>
      <c r="E165" s="24">
        <v>2.5</v>
      </c>
    </row>
    <row r="166" spans="1:5" x14ac:dyDescent="0.3">
      <c r="A166" s="7">
        <v>40178</v>
      </c>
      <c r="B166" s="8">
        <v>39.851067615194779</v>
      </c>
      <c r="C166" s="8">
        <f ca="1">IF(B166&gt;2,IF(B166&lt;10,B166*0.3125-0.625,F_Referencesats[[#This Row],[Øvre grænse for referencesats]]),F_Referencesats[[#This Row],[Nedre grænse for referencesats]])</f>
        <v>2.5</v>
      </c>
      <c r="D166" s="24">
        <v>0</v>
      </c>
      <c r="E166" s="24">
        <v>2.5</v>
      </c>
    </row>
    <row r="167" spans="1:5" x14ac:dyDescent="0.3">
      <c r="A167" s="7">
        <v>40268</v>
      </c>
      <c r="B167" s="8">
        <v>37.189777950919506</v>
      </c>
      <c r="C167" s="8">
        <f ca="1">IF(B167&gt;2,IF(B167&lt;10,B167*0.3125-0.625,F_Referencesats[[#This Row],[Øvre grænse for referencesats]]),F_Referencesats[[#This Row],[Nedre grænse for referencesats]])</f>
        <v>2.5</v>
      </c>
      <c r="D167" s="24">
        <v>0</v>
      </c>
      <c r="E167" s="24">
        <v>2.5</v>
      </c>
    </row>
    <row r="168" spans="1:5" x14ac:dyDescent="0.3">
      <c r="A168" s="7">
        <v>40359</v>
      </c>
      <c r="B168" s="8">
        <v>29.707957918453161</v>
      </c>
      <c r="C168" s="8">
        <f ca="1">IF(B168&gt;2,IF(B168&lt;10,B168*0.3125-0.625,F_Referencesats[[#This Row],[Øvre grænse for referencesats]]),F_Referencesats[[#This Row],[Nedre grænse for referencesats]])</f>
        <v>2.5</v>
      </c>
      <c r="D168" s="24">
        <v>0</v>
      </c>
      <c r="E168" s="24">
        <v>2.5</v>
      </c>
    </row>
    <row r="169" spans="1:5" x14ac:dyDescent="0.3">
      <c r="A169" s="7">
        <v>40451</v>
      </c>
      <c r="B169" s="8">
        <v>21.906443224507143</v>
      </c>
      <c r="C169" s="8">
        <f ca="1">IF(B169&gt;2,IF(B169&lt;10,B169*0.3125-0.625,F_Referencesats[[#This Row],[Øvre grænse for referencesats]]),F_Referencesats[[#This Row],[Nedre grænse for referencesats]])</f>
        <v>2.5</v>
      </c>
      <c r="D169" s="24">
        <v>0</v>
      </c>
      <c r="E169" s="24">
        <v>2.5</v>
      </c>
    </row>
    <row r="170" spans="1:5" x14ac:dyDescent="0.3">
      <c r="A170" s="7">
        <v>40543</v>
      </c>
      <c r="B170" s="8">
        <v>14.688815982131246</v>
      </c>
      <c r="C170" s="8">
        <f ca="1">IF(B170&gt;2,IF(B170&lt;10,B170*0.3125-0.625,F_Referencesats[[#This Row],[Øvre grænse for referencesats]]),F_Referencesats[[#This Row],[Nedre grænse for referencesats]])</f>
        <v>2.5</v>
      </c>
      <c r="D170" s="24">
        <v>0</v>
      </c>
      <c r="E170" s="24">
        <v>2.5</v>
      </c>
    </row>
    <row r="171" spans="1:5" x14ac:dyDescent="0.3">
      <c r="A171" s="7">
        <v>40633</v>
      </c>
      <c r="B171" s="8">
        <v>11.288538092883186</v>
      </c>
      <c r="C171" s="8">
        <f ca="1">IF(B171&gt;2,IF(B171&lt;10,B171*0.3125-0.625,F_Referencesats[[#This Row],[Øvre grænse for referencesats]]),F_Referencesats[[#This Row],[Nedre grænse for referencesats]])</f>
        <v>2.5</v>
      </c>
      <c r="D171" s="24">
        <v>0</v>
      </c>
      <c r="E171" s="24">
        <v>2.5</v>
      </c>
    </row>
    <row r="172" spans="1:5" x14ac:dyDescent="0.3">
      <c r="A172" s="7">
        <v>40724</v>
      </c>
      <c r="B172" s="8">
        <v>9.2122663675503986</v>
      </c>
      <c r="C172" s="8">
        <f ca="1">IF(B172&gt;2,IF(B172&lt;10,B172*0.3125-0.625,F_Referencesats[[#This Row],[Øvre grænse for referencesats]]),F_Referencesats[[#This Row],[Nedre grænse for referencesats]])</f>
        <v>2.2538332398594996</v>
      </c>
      <c r="D172" s="24">
        <v>0</v>
      </c>
      <c r="E172" s="24">
        <v>2.5</v>
      </c>
    </row>
    <row r="173" spans="1:5" x14ac:dyDescent="0.3">
      <c r="A173" s="7">
        <v>40816</v>
      </c>
      <c r="B173" s="8">
        <v>12.738395191717586</v>
      </c>
      <c r="C173" s="8">
        <f ca="1">IF(B173&gt;2,IF(B173&lt;10,B173*0.3125-0.625,F_Referencesats[[#This Row],[Øvre grænse for referencesats]]),F_Referencesats[[#This Row],[Nedre grænse for referencesats]])</f>
        <v>2.5</v>
      </c>
      <c r="D173" s="24">
        <v>0</v>
      </c>
      <c r="E173" s="24">
        <v>2.5</v>
      </c>
    </row>
    <row r="174" spans="1:5" x14ac:dyDescent="0.3">
      <c r="A174" s="7">
        <v>40908</v>
      </c>
      <c r="B174" s="8">
        <v>12.376078751335285</v>
      </c>
      <c r="C174" s="8">
        <f ca="1">IF(B174&gt;2,IF(B174&lt;10,B174*0.3125-0.625,F_Referencesats[[#This Row],[Øvre grænse for referencesats]]),F_Referencesats[[#This Row],[Nedre grænse for referencesats]])</f>
        <v>2.5</v>
      </c>
      <c r="D174" s="24">
        <v>0</v>
      </c>
      <c r="E174" s="24">
        <v>2.5</v>
      </c>
    </row>
    <row r="175" spans="1:5" x14ac:dyDescent="0.3">
      <c r="A175" s="7">
        <v>40999</v>
      </c>
      <c r="B175" s="8">
        <v>12.0276050025644</v>
      </c>
      <c r="C175" s="8">
        <f ca="1">IF(B175&gt;2,IF(B175&lt;10,B175*0.3125-0.625,F_Referencesats[[#This Row],[Øvre grænse for referencesats]]),F_Referencesats[[#This Row],[Nedre grænse for referencesats]])</f>
        <v>2.5</v>
      </c>
      <c r="D175" s="24">
        <v>0</v>
      </c>
      <c r="E175" s="24">
        <v>2.5</v>
      </c>
    </row>
    <row r="176" spans="1:5" x14ac:dyDescent="0.3">
      <c r="A176" s="7">
        <v>41090</v>
      </c>
      <c r="B176" s="8">
        <v>9.507736239356575</v>
      </c>
      <c r="C176" s="8">
        <f ca="1">IF(B176&gt;2,IF(B176&lt;10,B176*0.3125-0.625,F_Referencesats[[#This Row],[Øvre grænse for referencesats]]),F_Referencesats[[#This Row],[Nedre grænse for referencesats]])</f>
        <v>2.3461675747989297</v>
      </c>
      <c r="D176" s="24">
        <v>0</v>
      </c>
      <c r="E176" s="24">
        <v>2.5</v>
      </c>
    </row>
    <row r="177" spans="1:5" x14ac:dyDescent="0.3">
      <c r="A177" s="7">
        <v>41182</v>
      </c>
      <c r="B177" s="8">
        <v>4.0757662854601904</v>
      </c>
      <c r="C177" s="8">
        <f ca="1">IF(B177&gt;2,IF(B177&lt;10,B177*0.3125-0.625,F_Referencesats[[#This Row],[Øvre grænse for referencesats]]),F_Referencesats[[#This Row],[Nedre grænse for referencesats]])</f>
        <v>0.64867696420630949</v>
      </c>
      <c r="D177" s="24">
        <v>0</v>
      </c>
      <c r="E177" s="24">
        <v>2.5</v>
      </c>
    </row>
    <row r="178" spans="1:5" x14ac:dyDescent="0.3">
      <c r="A178" s="7">
        <v>41274</v>
      </c>
      <c r="B178" s="8">
        <v>4.3297408305377871</v>
      </c>
      <c r="C178" s="8">
        <f ca="1">IF(B178&gt;2,IF(B178&lt;10,B178*0.3125-0.625,F_Referencesats[[#This Row],[Øvre grænse for referencesats]]),F_Referencesats[[#This Row],[Nedre grænse for referencesats]])</f>
        <v>0.72804400954305848</v>
      </c>
      <c r="D178" s="24">
        <v>0</v>
      </c>
      <c r="E178" s="24">
        <v>2.5</v>
      </c>
    </row>
    <row r="179" spans="1:5" x14ac:dyDescent="0.3">
      <c r="A179" s="7">
        <v>41364</v>
      </c>
      <c r="B179" s="8">
        <v>0.69241478394314981</v>
      </c>
      <c r="C179" s="8">
        <f ca="1">IF(B179&gt;2,IF(B179&lt;10,B179*0.3125-0.625,F_Referencesats[[#This Row],[Øvre grænse for referencesats]]),F_Referencesats[[#This Row],[Nedre grænse for referencesats]])</f>
        <v>0</v>
      </c>
      <c r="D179" s="24">
        <v>0</v>
      </c>
      <c r="E179" s="24">
        <v>2.5</v>
      </c>
    </row>
    <row r="180" spans="1:5" x14ac:dyDescent="0.3">
      <c r="A180" s="7">
        <v>41455</v>
      </c>
      <c r="B180" s="8">
        <v>-3.4679969049238935</v>
      </c>
      <c r="C180" s="8">
        <f ca="1">IF(B180&gt;2,IF(B180&lt;10,B180*0.3125-0.625,F_Referencesats[[#This Row],[Øvre grænse for referencesats]]),F_Referencesats[[#This Row],[Nedre grænse for referencesats]])</f>
        <v>0</v>
      </c>
      <c r="D180" s="24">
        <v>0</v>
      </c>
      <c r="E180" s="24">
        <v>2.5</v>
      </c>
    </row>
    <row r="181" spans="1:5" x14ac:dyDescent="0.3">
      <c r="A181" s="7">
        <v>41547</v>
      </c>
      <c r="B181" s="8">
        <v>-6.1992557101619923</v>
      </c>
      <c r="C181" s="8">
        <f ca="1">IF(B181&gt;2,IF(B181&lt;10,B181*0.3125-0.625,F_Referencesats[[#This Row],[Øvre grænse for referencesats]]),F_Referencesats[[#This Row],[Nedre grænse for referencesats]])</f>
        <v>0</v>
      </c>
      <c r="D181" s="24">
        <v>0</v>
      </c>
      <c r="E181" s="24">
        <v>2.5</v>
      </c>
    </row>
    <row r="182" spans="1:5" x14ac:dyDescent="0.3">
      <c r="A182" s="7">
        <v>41639</v>
      </c>
      <c r="B182" s="8">
        <v>-13.610977435304875</v>
      </c>
      <c r="C182" s="8">
        <f ca="1">IF(B182&gt;2,IF(B182&lt;10,B182*0.3125-0.625,F_Referencesats[[#This Row],[Øvre grænse for referencesats]]),F_Referencesats[[#This Row],[Nedre grænse for referencesats]])</f>
        <v>0</v>
      </c>
      <c r="D182" s="24">
        <v>0</v>
      </c>
      <c r="E182" s="24">
        <v>2.5</v>
      </c>
    </row>
    <row r="183" spans="1:5" x14ac:dyDescent="0.3">
      <c r="A183" s="7">
        <v>41729</v>
      </c>
      <c r="B183" s="8">
        <v>-15.202979632956101</v>
      </c>
      <c r="C183" s="8">
        <f ca="1">IF(B183&gt;2,IF(B183&lt;10,B183*0.3125-0.625,F_Referencesats[[#This Row],[Øvre grænse for referencesats]]),F_Referencesats[[#This Row],[Nedre grænse for referencesats]])</f>
        <v>0</v>
      </c>
      <c r="D183" s="24">
        <v>0</v>
      </c>
      <c r="E183" s="24">
        <v>2.5</v>
      </c>
    </row>
    <row r="184" spans="1:5" x14ac:dyDescent="0.3">
      <c r="A184" s="7">
        <v>41820</v>
      </c>
      <c r="B184" s="8">
        <v>-18.198842041319551</v>
      </c>
      <c r="C184" s="8">
        <f ca="1">IF(B184&gt;2,IF(B184&lt;10,B184*0.3125-0.625,F_Referencesats[[#This Row],[Øvre grænse for referencesats]]),F_Referencesats[[#This Row],[Nedre grænse for referencesats]])</f>
        <v>0</v>
      </c>
      <c r="D184" s="24">
        <v>0</v>
      </c>
      <c r="E184" s="24">
        <v>2.5</v>
      </c>
    </row>
    <row r="185" spans="1:5" x14ac:dyDescent="0.3">
      <c r="A185" s="7">
        <v>41912</v>
      </c>
      <c r="B185" s="8">
        <v>-14.239627736099919</v>
      </c>
      <c r="C185" s="8">
        <f ca="1">IF(B185&gt;2,IF(B185&lt;10,B185*0.3125-0.625,F_Referencesats[[#This Row],[Øvre grænse for referencesats]]),F_Referencesats[[#This Row],[Nedre grænse for referencesats]])</f>
        <v>0</v>
      </c>
      <c r="D185" s="24">
        <v>0</v>
      </c>
      <c r="E185" s="24">
        <v>2.5</v>
      </c>
    </row>
    <row r="186" spans="1:5" x14ac:dyDescent="0.3">
      <c r="A186" s="7">
        <v>42004</v>
      </c>
      <c r="B186" s="8">
        <v>-16.328745954263184</v>
      </c>
      <c r="C186" s="8">
        <f ca="1">IF(B186&gt;2,IF(B186&lt;10,B186*0.3125-0.625,F_Referencesats[[#This Row],[Øvre grænse for referencesats]]),F_Referencesats[[#This Row],[Nedre grænse for referencesats]])</f>
        <v>0</v>
      </c>
      <c r="D186" s="24">
        <v>0</v>
      </c>
      <c r="E186" s="24">
        <v>2.5</v>
      </c>
    </row>
    <row r="187" spans="1:5" x14ac:dyDescent="0.3">
      <c r="A187" s="7">
        <v>42094</v>
      </c>
      <c r="B187" s="8">
        <v>-17.012973096537365</v>
      </c>
      <c r="C187" s="8">
        <f ca="1">IF(B187&gt;2,IF(B187&lt;10,B187*0.3125-0.625,F_Referencesats[[#This Row],[Øvre grænse for referencesats]]),F_Referencesats[[#This Row],[Nedre grænse for referencesats]])</f>
        <v>0</v>
      </c>
      <c r="D187" s="24">
        <v>0</v>
      </c>
      <c r="E187" s="24">
        <v>2.5</v>
      </c>
    </row>
    <row r="188" spans="1:5" x14ac:dyDescent="0.3">
      <c r="A188" s="7">
        <v>42185</v>
      </c>
      <c r="B188" s="8">
        <v>-20.794103234113152</v>
      </c>
      <c r="C188" s="8">
        <f ca="1">IF(B188&gt;2,IF(B188&lt;10,B188*0.3125-0.625,F_Referencesats[[#This Row],[Øvre grænse for referencesats]]),F_Referencesats[[#This Row],[Nedre grænse for referencesats]])</f>
        <v>0</v>
      </c>
      <c r="D188" s="24">
        <v>0</v>
      </c>
      <c r="E188" s="24">
        <v>2.5</v>
      </c>
    </row>
    <row r="189" spans="1:5" x14ac:dyDescent="0.3">
      <c r="A189" s="7">
        <v>42277</v>
      </c>
      <c r="B189" s="8">
        <v>-18.978297352339268</v>
      </c>
      <c r="C189" s="8">
        <f ca="1">IF(B189&gt;2,IF(B189&lt;10,B189*0.3125-0.625,F_Referencesats[[#This Row],[Øvre grænse for referencesats]]),F_Referencesats[[#This Row],[Nedre grænse for referencesats]])</f>
        <v>0</v>
      </c>
      <c r="D189" s="24">
        <v>0</v>
      </c>
      <c r="E189" s="24">
        <v>2.5</v>
      </c>
    </row>
    <row r="190" spans="1:5" x14ac:dyDescent="0.3">
      <c r="A190" s="7">
        <v>42369</v>
      </c>
      <c r="B190" s="8">
        <v>-20.715174609337026</v>
      </c>
      <c r="C190" s="8">
        <f ca="1">IF(B190&gt;2,IF(B190&lt;10,B190*0.3125-0.625,F_Referencesats[[#This Row],[Øvre grænse for referencesats]]),F_Referencesats[[#This Row],[Nedre grænse for referencesats]])</f>
        <v>0</v>
      </c>
      <c r="D190" s="24">
        <v>0</v>
      </c>
      <c r="E190" s="24">
        <v>2.5</v>
      </c>
    </row>
    <row r="191" spans="1:5" x14ac:dyDescent="0.3">
      <c r="A191" s="7">
        <v>42460</v>
      </c>
      <c r="B191" s="8">
        <v>-21.435211583004815</v>
      </c>
      <c r="C191" s="8">
        <f ca="1">IF(B191&gt;2,IF(B191&lt;10,B191*0.3125-0.625,F_Referencesats[[#This Row],[Øvre grænse for referencesats]]),F_Referencesats[[#This Row],[Nedre grænse for referencesats]])</f>
        <v>0</v>
      </c>
      <c r="D191" s="24">
        <v>0</v>
      </c>
      <c r="E191" s="24">
        <v>2.5</v>
      </c>
    </row>
    <row r="192" spans="1:5" x14ac:dyDescent="0.3">
      <c r="A192" s="7">
        <v>42551</v>
      </c>
      <c r="B192" s="8">
        <v>-21.492287429235148</v>
      </c>
      <c r="C192" s="8">
        <f ca="1">IF(B192&gt;2,IF(B192&lt;10,B192*0.3125-0.625,F_Referencesats[[#This Row],[Øvre grænse for referencesats]]),F_Referencesats[[#This Row],[Nedre grænse for referencesats]])</f>
        <v>0</v>
      </c>
      <c r="D192" s="24">
        <v>0</v>
      </c>
      <c r="E192" s="24">
        <v>2.5</v>
      </c>
    </row>
    <row r="193" spans="1:5" x14ac:dyDescent="0.3">
      <c r="A193" s="7">
        <v>42643</v>
      </c>
      <c r="B193" s="8">
        <v>-19.968659821997846</v>
      </c>
      <c r="C193" s="8">
        <f ca="1">IF(B193&gt;2,IF(B193&lt;10,B193*0.3125-0.625,F_Referencesats[[#This Row],[Øvre grænse for referencesats]]),F_Referencesats[[#This Row],[Nedre grænse for referencesats]])</f>
        <v>0</v>
      </c>
      <c r="D193" s="24">
        <v>0</v>
      </c>
      <c r="E193" s="24">
        <v>2.5</v>
      </c>
    </row>
    <row r="194" spans="1:5" x14ac:dyDescent="0.3">
      <c r="A194" s="7">
        <v>42735</v>
      </c>
      <c r="B194" s="8">
        <v>-24.693977956615271</v>
      </c>
      <c r="C194" s="8">
        <f ca="1">IF(B194&gt;2,IF(B194&lt;10,B194*0.3125-0.625,F_Referencesats[[#This Row],[Øvre grænse for referencesats]]),F_Referencesats[[#This Row],[Nedre grænse for referencesats]])</f>
        <v>0</v>
      </c>
      <c r="D194" s="24">
        <v>0</v>
      </c>
      <c r="E194" s="24">
        <v>2.5</v>
      </c>
    </row>
    <row r="195" spans="1:5" x14ac:dyDescent="0.3">
      <c r="A195" s="7">
        <v>42825</v>
      </c>
      <c r="B195" s="8">
        <v>-27.779003929902728</v>
      </c>
      <c r="C195" s="8">
        <f ca="1">IF(B195&gt;2,IF(B195&lt;10,B195*0.3125-0.625,F_Referencesats[[#This Row],[Øvre grænse for referencesats]]),F_Referencesats[[#This Row],[Nedre grænse for referencesats]])</f>
        <v>0</v>
      </c>
      <c r="D195" s="24">
        <v>0</v>
      </c>
      <c r="E195" s="24">
        <v>2.5</v>
      </c>
    </row>
    <row r="196" spans="1:5" x14ac:dyDescent="0.3">
      <c r="A196" s="7">
        <v>42916</v>
      </c>
      <c r="B196" s="8">
        <v>-29.579907848157973</v>
      </c>
      <c r="C196" s="8">
        <f ca="1">IF(B196&gt;2,IF(B196&lt;10,B196*0.3125-0.625,F_Referencesats[[#This Row],[Øvre grænse for referencesats]]),F_Referencesats[[#This Row],[Nedre grænse for referencesats]])</f>
        <v>0</v>
      </c>
      <c r="D196" s="24">
        <v>0</v>
      </c>
      <c r="E196" s="24">
        <v>2.5</v>
      </c>
    </row>
    <row r="197" spans="1:5" x14ac:dyDescent="0.3">
      <c r="A197" s="7">
        <v>43008</v>
      </c>
      <c r="B197" s="8">
        <v>-29.93859715995913</v>
      </c>
      <c r="C197" s="8">
        <f ca="1">IF(B197&gt;2,IF(B197&lt;10,B197*0.3125-0.625,F_Referencesats[[#This Row],[Øvre grænse for referencesats]]),F_Referencesats[[#This Row],[Nedre grænse for referencesats]])</f>
        <v>0</v>
      </c>
      <c r="D197" s="24">
        <v>0</v>
      </c>
      <c r="E197" s="24">
        <v>2.5</v>
      </c>
    </row>
    <row r="198" spans="1:5" x14ac:dyDescent="0.3">
      <c r="A198" s="7">
        <v>43100</v>
      </c>
      <c r="B198" s="8">
        <v>-30.562773577087569</v>
      </c>
      <c r="C198" s="8">
        <f ca="1">IF(B198&gt;2,IF(B198&lt;10,B198*0.3125-0.625,F_Referencesats[[#This Row],[Øvre grænse for referencesats]]),F_Referencesats[[#This Row],[Nedre grænse for referencesats]])</f>
        <v>0</v>
      </c>
      <c r="D198" s="24">
        <v>0</v>
      </c>
      <c r="E198" s="24">
        <v>2.5</v>
      </c>
    </row>
    <row r="199" spans="1:5" x14ac:dyDescent="0.3">
      <c r="A199" s="7">
        <v>43190</v>
      </c>
      <c r="B199" s="8">
        <v>-30.760146165676474</v>
      </c>
      <c r="C199" s="8">
        <f ca="1">IF(B199&gt;2,IF(B199&lt;10,B199*0.3125-0.625,F_Referencesats[[#This Row],[Øvre grænse for referencesats]]),F_Referencesats[[#This Row],[Nedre grænse for referencesats]])</f>
        <v>0</v>
      </c>
      <c r="D199" s="24">
        <v>0</v>
      </c>
      <c r="E199" s="24">
        <v>2.5</v>
      </c>
    </row>
    <row r="200" spans="1:5" x14ac:dyDescent="0.3">
      <c r="A200" s="7">
        <v>43281</v>
      </c>
      <c r="B200" s="8">
        <v>-29.50096046806658</v>
      </c>
      <c r="C200" s="8">
        <f ca="1">IF(B200&gt;2,IF(B200&lt;10,B200*0.3125-0.625,F_Referencesats[[#This Row],[Øvre grænse for referencesats]]),F_Referencesats[[#This Row],[Nedre grænse for referencesats]])</f>
        <v>0</v>
      </c>
      <c r="D200" s="24">
        <v>0</v>
      </c>
      <c r="E200" s="24">
        <v>2.5</v>
      </c>
    </row>
    <row r="201" spans="1:5" x14ac:dyDescent="0.3">
      <c r="A201" s="7">
        <v>43373</v>
      </c>
      <c r="B201" s="8">
        <v>-29.279052474257298</v>
      </c>
      <c r="C201" s="8">
        <f ca="1">IF(B201&gt;2,IF(B201&lt;10,B201*0.3125-0.625,F_Referencesats[[#This Row],[Øvre grænse for referencesats]]),F_Referencesats[[#This Row],[Nedre grænse for referencesats]])</f>
        <v>0</v>
      </c>
      <c r="D201" s="24">
        <v>0</v>
      </c>
      <c r="E201" s="24">
        <v>2.5</v>
      </c>
    </row>
    <row r="202" spans="1:5" x14ac:dyDescent="0.3">
      <c r="A202" s="7">
        <v>43465</v>
      </c>
      <c r="B202" s="8">
        <v>-29.034889492892859</v>
      </c>
      <c r="C202" s="8">
        <f ca="1">IF(B202&gt;2,IF(B202&lt;10,B202*0.3125-0.625,F_Referencesats[[#This Row],[Øvre grænse for referencesats]]),F_Referencesats[[#This Row],[Nedre grænse for referencesats]])</f>
        <v>0</v>
      </c>
      <c r="D202" s="24">
        <v>0</v>
      </c>
      <c r="E202" s="24">
        <v>2.5</v>
      </c>
    </row>
    <row r="203" spans="1:5" x14ac:dyDescent="0.3">
      <c r="A203" s="7">
        <v>43555</v>
      </c>
      <c r="B203" s="8">
        <v>-27.37018315036255</v>
      </c>
      <c r="C203" s="8">
        <f ca="1">IF(B203&gt;2,IF(B203&lt;10,B203*0.3125-0.625,F_Referencesats[[#This Row],[Øvre grænse for referencesats]]),F_Referencesats[[#This Row],[Nedre grænse for referencesats]])</f>
        <v>0</v>
      </c>
      <c r="D203" s="24">
        <v>0</v>
      </c>
      <c r="E203" s="24">
        <v>2.5</v>
      </c>
    </row>
    <row r="204" spans="1:5" x14ac:dyDescent="0.3">
      <c r="A204" s="7">
        <v>43646</v>
      </c>
      <c r="B204" s="8">
        <v>-24.657034697713726</v>
      </c>
      <c r="C204" s="8">
        <f ca="1">IF(B204&gt;2,IF(B204&lt;10,B204*0.3125-0.625,F_Referencesats[[#This Row],[Øvre grænse for referencesats]]),F_Referencesats[[#This Row],[Nedre grænse for referencesats]])</f>
        <v>0</v>
      </c>
      <c r="D204" s="24">
        <v>0</v>
      </c>
      <c r="E204" s="24">
        <v>2.5</v>
      </c>
    </row>
    <row r="205" spans="1:5" x14ac:dyDescent="0.3">
      <c r="A205" s="7">
        <v>43738</v>
      </c>
      <c r="B205" s="8">
        <v>-22.451915819481457</v>
      </c>
      <c r="C205" s="8">
        <f ca="1">IF(B205&gt;2,IF(B205&lt;10,B205*0.3125-0.625,F_Referencesats[[#This Row],[Øvre grænse for referencesats]]),F_Referencesats[[#This Row],[Nedre grænse for referencesats]])</f>
        <v>0</v>
      </c>
      <c r="D205" s="24">
        <v>0</v>
      </c>
      <c r="E205" s="24">
        <v>2.5</v>
      </c>
    </row>
    <row r="206" spans="1:5" x14ac:dyDescent="0.3">
      <c r="A206" s="7">
        <v>43830</v>
      </c>
      <c r="B206" s="8">
        <v>-21.392890834809634</v>
      </c>
      <c r="C206" s="8">
        <f ca="1">IF(B206&gt;2,IF(B206&lt;10,B206*0.3125-0.625,F_Referencesats[[#This Row],[Øvre grænse for referencesats]]),F_Referencesats[[#This Row],[Nedre grænse for referencesats]])</f>
        <v>0</v>
      </c>
      <c r="D206" s="24">
        <v>0</v>
      </c>
      <c r="E206" s="24">
        <v>2.5</v>
      </c>
    </row>
    <row r="207" spans="1:5" x14ac:dyDescent="0.3">
      <c r="A207" s="7">
        <v>43921</v>
      </c>
      <c r="B207" s="8">
        <v>-23.559350050721775</v>
      </c>
      <c r="C207" s="8">
        <f ca="1">IF(B207&gt;2,IF(B207&lt;10,B207*0.3125-0.625,F_Referencesats[[#This Row],[Øvre grænse for referencesats]]),F_Referencesats[[#This Row],[Nedre grænse for referencesats]])</f>
        <v>0</v>
      </c>
      <c r="D207" s="24">
        <v>0</v>
      </c>
      <c r="E207" s="24">
        <v>2.5</v>
      </c>
    </row>
    <row r="208" spans="1:5" x14ac:dyDescent="0.3">
      <c r="A208" s="7">
        <v>44012</v>
      </c>
      <c r="B208" s="8">
        <v>-19.887044028822771</v>
      </c>
      <c r="C208" s="8">
        <f ca="1">IF(B208&gt;2,IF(B208&lt;10,B208*0.3125-0.625,F_Referencesats[[#This Row],[Øvre grænse for referencesats]]),F_Referencesats[[#This Row],[Nedre grænse for referencesats]])</f>
        <v>0</v>
      </c>
      <c r="D208" s="24">
        <v>0</v>
      </c>
      <c r="E208" s="24">
        <v>2.5</v>
      </c>
    </row>
    <row r="209" spans="1:1" x14ac:dyDescent="0.3">
      <c r="A209" s="11"/>
    </row>
  </sheetData>
  <mergeCells count="5">
    <mergeCell ref="K12:L12"/>
    <mergeCell ref="D5:E5"/>
    <mergeCell ref="A1:E1"/>
    <mergeCell ref="B3:E3"/>
    <mergeCell ref="B2:E2"/>
  </mergeCells>
  <hyperlinks>
    <hyperlink ref="E4" location="Indhold!A1" display="Tilbage til Indhold"/>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sheetPr>
  <dimension ref="A1:C27"/>
  <sheetViews>
    <sheetView zoomScaleNormal="100" workbookViewId="0">
      <selection activeCell="A2" sqref="A2:B2"/>
    </sheetView>
  </sheetViews>
  <sheetFormatPr defaultColWidth="9.109375" defaultRowHeight="15" x14ac:dyDescent="0.35"/>
  <cols>
    <col min="1" max="1" width="10.5546875" style="6" customWidth="1"/>
    <col min="2" max="2" width="65.44140625" style="6" customWidth="1"/>
    <col min="3" max="16384" width="9.109375" style="6"/>
  </cols>
  <sheetData>
    <row r="1" spans="1:3" ht="15.6" thickBot="1" x14ac:dyDescent="0.4">
      <c r="A1" s="95"/>
      <c r="B1" s="96"/>
    </row>
    <row r="2" spans="1:3" ht="20.100000000000001" customHeight="1" thickBot="1" x14ac:dyDescent="0.4">
      <c r="A2" s="93" t="s">
        <v>19</v>
      </c>
      <c r="B2" s="94"/>
      <c r="C2" s="69"/>
    </row>
    <row r="3" spans="1:3" ht="20.100000000000001" customHeight="1" x14ac:dyDescent="0.35">
      <c r="A3" s="97" t="s">
        <v>0</v>
      </c>
      <c r="B3" s="98"/>
      <c r="C3" s="70"/>
    </row>
    <row r="4" spans="1:3" ht="20.100000000000001" customHeight="1" x14ac:dyDescent="0.35">
      <c r="A4" s="71" t="s">
        <v>100</v>
      </c>
      <c r="B4" s="72" t="s">
        <v>34</v>
      </c>
    </row>
    <row r="5" spans="1:3" ht="20.100000000000001" customHeight="1" thickBot="1" x14ac:dyDescent="0.4">
      <c r="A5" s="73" t="s">
        <v>99</v>
      </c>
      <c r="B5" s="74" t="s">
        <v>8</v>
      </c>
    </row>
    <row r="6" spans="1:3" ht="20.100000000000001" customHeight="1" x14ac:dyDescent="0.35">
      <c r="A6" s="97" t="s">
        <v>1</v>
      </c>
      <c r="B6" s="98"/>
      <c r="C6" s="70"/>
    </row>
    <row r="7" spans="1:3" ht="20.100000000000001" customHeight="1" thickBot="1" x14ac:dyDescent="0.4">
      <c r="A7" s="75" t="s">
        <v>98</v>
      </c>
      <c r="B7" s="76" t="s">
        <v>1</v>
      </c>
    </row>
    <row r="8" spans="1:3" ht="20.100000000000001" customHeight="1" x14ac:dyDescent="0.35">
      <c r="A8" s="97" t="s">
        <v>2</v>
      </c>
      <c r="B8" s="98"/>
      <c r="C8" s="70"/>
    </row>
    <row r="9" spans="1:3" ht="20.100000000000001" customHeight="1" x14ac:dyDescent="0.35">
      <c r="A9" s="71" t="s">
        <v>97</v>
      </c>
      <c r="B9" s="77" t="s">
        <v>49</v>
      </c>
    </row>
    <row r="10" spans="1:3" ht="20.100000000000001" customHeight="1" thickBot="1" x14ac:dyDescent="0.4">
      <c r="A10" s="73" t="s">
        <v>96</v>
      </c>
      <c r="B10" s="74" t="s">
        <v>3</v>
      </c>
    </row>
    <row r="11" spans="1:3" ht="20.100000000000001" customHeight="1" x14ac:dyDescent="0.35">
      <c r="A11" s="97" t="s">
        <v>4</v>
      </c>
      <c r="B11" s="98"/>
      <c r="C11" s="70"/>
    </row>
    <row r="12" spans="1:3" ht="20.100000000000001" customHeight="1" x14ac:dyDescent="0.35">
      <c r="A12" s="71" t="s">
        <v>95</v>
      </c>
      <c r="B12" s="78" t="s">
        <v>5</v>
      </c>
    </row>
    <row r="13" spans="1:3" ht="20.100000000000001" customHeight="1" thickBot="1" x14ac:dyDescent="0.4">
      <c r="A13" s="73" t="s">
        <v>94</v>
      </c>
      <c r="B13" s="74" t="s">
        <v>15</v>
      </c>
    </row>
    <row r="14" spans="1:3" ht="20.100000000000001" customHeight="1" x14ac:dyDescent="0.35">
      <c r="A14" s="97" t="s">
        <v>6</v>
      </c>
      <c r="B14" s="98"/>
      <c r="C14" s="70"/>
    </row>
    <row r="15" spans="1:3" ht="19.95" customHeight="1" x14ac:dyDescent="0.35">
      <c r="A15" s="71" t="s">
        <v>93</v>
      </c>
      <c r="B15" s="76" t="s">
        <v>16</v>
      </c>
    </row>
    <row r="16" spans="1:3" ht="20.100000000000001" customHeight="1" thickBot="1" x14ac:dyDescent="0.4">
      <c r="A16" s="73" t="s">
        <v>92</v>
      </c>
      <c r="B16" s="74" t="s">
        <v>17</v>
      </c>
    </row>
    <row r="17" spans="1:3" ht="20.100000000000001" customHeight="1" x14ac:dyDescent="0.35">
      <c r="A17" s="97" t="s">
        <v>7</v>
      </c>
      <c r="B17" s="97"/>
      <c r="C17" s="70"/>
    </row>
    <row r="18" spans="1:3" ht="20.100000000000001" customHeight="1" x14ac:dyDescent="0.35">
      <c r="A18" s="71" t="s">
        <v>91</v>
      </c>
      <c r="B18" s="77" t="s">
        <v>125</v>
      </c>
    </row>
    <row r="19" spans="1:3" ht="20.100000000000001" customHeight="1" x14ac:dyDescent="0.35">
      <c r="A19" s="79" t="s">
        <v>90</v>
      </c>
      <c r="B19" s="72" t="s">
        <v>18</v>
      </c>
    </row>
    <row r="20" spans="1:3" ht="20.100000000000001" customHeight="1" thickBot="1" x14ac:dyDescent="0.4">
      <c r="A20" s="73"/>
      <c r="B20" s="80"/>
    </row>
    <row r="21" spans="1:3" ht="19.5" customHeight="1" thickBot="1" x14ac:dyDescent="0.4">
      <c r="A21" s="93" t="s">
        <v>20</v>
      </c>
      <c r="B21" s="94"/>
      <c r="C21" s="69"/>
    </row>
    <row r="22" spans="1:3" ht="20.100000000000001" customHeight="1" x14ac:dyDescent="0.35">
      <c r="A22" s="81" t="s">
        <v>89</v>
      </c>
      <c r="B22" s="82" t="s">
        <v>23</v>
      </c>
    </row>
    <row r="23" spans="1:3" ht="20.100000000000001" customHeight="1" x14ac:dyDescent="0.35">
      <c r="A23" s="79" t="s">
        <v>88</v>
      </c>
      <c r="B23" s="83" t="s">
        <v>22</v>
      </c>
    </row>
    <row r="24" spans="1:3" ht="20.100000000000001" customHeight="1" thickBot="1" x14ac:dyDescent="0.4">
      <c r="A24" s="84" t="s">
        <v>87</v>
      </c>
      <c r="B24" s="85" t="s">
        <v>21</v>
      </c>
    </row>
    <row r="25" spans="1:3" ht="20.100000000000001" customHeight="1" thickBot="1" x14ac:dyDescent="0.4">
      <c r="A25" s="93" t="s">
        <v>36</v>
      </c>
      <c r="B25" s="94"/>
    </row>
    <row r="26" spans="1:3" ht="19.5" customHeight="1" x14ac:dyDescent="0.35">
      <c r="A26" s="86" t="s">
        <v>86</v>
      </c>
      <c r="B26" s="87" t="s">
        <v>36</v>
      </c>
    </row>
    <row r="27" spans="1:3" x14ac:dyDescent="0.35">
      <c r="C27" s="65"/>
    </row>
  </sheetData>
  <mergeCells count="10">
    <mergeCell ref="A25:B25"/>
    <mergeCell ref="A1:B1"/>
    <mergeCell ref="A2:B2"/>
    <mergeCell ref="A21:B21"/>
    <mergeCell ref="A6:B6"/>
    <mergeCell ref="A8:B8"/>
    <mergeCell ref="A11:B11"/>
    <mergeCell ref="A14:B14"/>
    <mergeCell ref="A17:B17"/>
    <mergeCell ref="A3:B3"/>
  </mergeCells>
  <hyperlinks>
    <hyperlink ref="B4" location="'Finansiel Stressindikator'!A1" display="Finansiel stressindikator"/>
    <hyperlink ref="B5" location="'Kreditspænd og aktievolatilitet'!A1" display="Kreditspænd og aktievolatilitet"/>
    <hyperlink ref="B24" location="Betalingsbalancen!A1" display="Betalingsbalancen"/>
    <hyperlink ref="B23" location="'Boligpriser og BNI'!A1" display="Boligpriser og disponibel indkomst"/>
    <hyperlink ref="B22" location="Udlånsserier!A1" display="Bred og smal definition af udlån samt BNP"/>
    <hyperlink ref="B10" location="'Stiliseret boligbyrde'!A1" display="Stiliseret boligbyrde"/>
    <hyperlink ref="B9" location="'Pengeinstitutternes merrente'!A1" display="Pengeinstitutternes merrente"/>
    <hyperlink ref="B13" location="Udlånsgab!A1" display="Udlånsgab"/>
    <hyperlink ref="B12" location="Kreditvækst!A1" display="Kreditvækst"/>
    <hyperlink ref="B18" location="'Finansiel cykel'!A1" display="Finansiel cykel"/>
    <hyperlink ref="B19" location="'Bolig- og kreditcykel'!A1" display="Bolig- og kreditcykel"/>
    <hyperlink ref="B15" location="'Gearing og kapitaloverdækning'!A1" display="Gearing og kapitaloverdækning"/>
    <hyperlink ref="B16" location="Egenkapitalforrentning!A1" display="Egenkapitalforrentning"/>
    <hyperlink ref="B7" location="Ejendomspriser!A1" display="Ejendomspriser"/>
    <hyperlink ref="B26" location="Referencesats!A1" display="Referencesats"/>
  </hyperlink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sheetPr>
  <dimension ref="A1:M936"/>
  <sheetViews>
    <sheetView zoomScaleNormal="100" workbookViewId="0">
      <selection sqref="A1:H1"/>
    </sheetView>
  </sheetViews>
  <sheetFormatPr defaultColWidth="9.109375" defaultRowHeight="13.8" x14ac:dyDescent="0.3"/>
  <cols>
    <col min="1" max="1" width="10.77734375" style="9" bestFit="1" customWidth="1"/>
    <col min="2" max="2" width="9.109375" style="9" bestFit="1" customWidth="1"/>
    <col min="3" max="3" width="15.33203125" style="9" bestFit="1" customWidth="1"/>
    <col min="4" max="4" width="20" style="9" bestFit="1" customWidth="1"/>
    <col min="5" max="5" width="14.33203125" style="9" bestFit="1" customWidth="1"/>
    <col min="6" max="6" width="15.44140625" style="9" bestFit="1" customWidth="1"/>
    <col min="7" max="7" width="13.6640625" style="9" bestFit="1" customWidth="1"/>
    <col min="8" max="8" width="18.109375" style="9" bestFit="1" customWidth="1"/>
    <col min="9" max="9" width="14.5546875" style="9" customWidth="1"/>
    <col min="10" max="10" width="15.6640625" style="9" customWidth="1"/>
    <col min="11" max="11" width="13.6640625" style="9" customWidth="1"/>
    <col min="12" max="12" width="16.5546875" style="9" customWidth="1"/>
    <col min="13" max="14" width="8.33203125" style="9" customWidth="1"/>
    <col min="15" max="16384" width="9.109375" style="9"/>
  </cols>
  <sheetData>
    <row r="1" spans="1:13" ht="26.25" customHeight="1" thickBot="1" x14ac:dyDescent="0.35">
      <c r="A1" s="100" t="s">
        <v>102</v>
      </c>
      <c r="B1" s="101"/>
      <c r="C1" s="101"/>
      <c r="D1" s="101"/>
      <c r="E1" s="101"/>
      <c r="F1" s="101"/>
      <c r="G1" s="101"/>
      <c r="H1" s="101"/>
      <c r="I1" s="20"/>
      <c r="J1" s="20"/>
    </row>
    <row r="2" spans="1:13" ht="89.4" customHeight="1" x14ac:dyDescent="0.3">
      <c r="A2" s="12" t="s">
        <v>24</v>
      </c>
      <c r="B2" s="103" t="s">
        <v>101</v>
      </c>
      <c r="C2" s="103"/>
      <c r="D2" s="103"/>
      <c r="E2" s="103"/>
      <c r="F2" s="103"/>
      <c r="G2" s="103"/>
      <c r="H2" s="103"/>
      <c r="I2" s="15"/>
      <c r="J2" s="15"/>
      <c r="K2" s="15"/>
      <c r="L2" s="15"/>
    </row>
    <row r="3" spans="1:13" x14ac:dyDescent="0.3">
      <c r="A3" s="52" t="s">
        <v>25</v>
      </c>
      <c r="B3" s="102" t="s">
        <v>62</v>
      </c>
      <c r="C3" s="102"/>
      <c r="D3" s="102"/>
      <c r="E3" s="102"/>
      <c r="F3" s="102"/>
      <c r="G3" s="102"/>
      <c r="H3" s="102"/>
      <c r="I3" s="52"/>
      <c r="J3" s="52"/>
      <c r="K3" s="52"/>
      <c r="L3" s="52"/>
    </row>
    <row r="4" spans="1:13" x14ac:dyDescent="0.3">
      <c r="B4" s="17"/>
      <c r="C4" s="17"/>
      <c r="D4" s="17"/>
      <c r="E4" s="17"/>
      <c r="F4" s="17"/>
      <c r="G4" s="17"/>
      <c r="H4" s="14" t="s">
        <v>35</v>
      </c>
      <c r="I4" s="17"/>
      <c r="J4" s="17"/>
      <c r="K4" s="17"/>
    </row>
    <row r="6" spans="1:13" x14ac:dyDescent="0.3">
      <c r="A6" s="48"/>
      <c r="B6" s="99" t="s">
        <v>63</v>
      </c>
      <c r="C6" s="99"/>
      <c r="D6" s="99"/>
      <c r="E6" s="99"/>
      <c r="F6" s="99"/>
      <c r="G6" s="99"/>
      <c r="H6" s="99"/>
      <c r="I6" s="66"/>
      <c r="J6" s="66"/>
      <c r="K6" s="66"/>
      <c r="L6" s="67"/>
      <c r="M6" s="18"/>
    </row>
    <row r="7" spans="1:13" x14ac:dyDescent="0.3">
      <c r="A7" s="7" t="s">
        <v>33</v>
      </c>
      <c r="B7" s="24" t="s">
        <v>26</v>
      </c>
      <c r="C7" s="24" t="s">
        <v>27</v>
      </c>
      <c r="D7" s="24" t="s">
        <v>28</v>
      </c>
      <c r="E7" s="24" t="s">
        <v>29</v>
      </c>
      <c r="F7" s="24" t="s">
        <v>30</v>
      </c>
      <c r="G7" s="24" t="s">
        <v>31</v>
      </c>
      <c r="H7" s="24" t="s">
        <v>32</v>
      </c>
    </row>
    <row r="8" spans="1:13" x14ac:dyDescent="0.3">
      <c r="A8" s="7">
        <v>37647</v>
      </c>
      <c r="B8" s="68">
        <v>0.26884128556955811</v>
      </c>
      <c r="C8" s="68">
        <v>4.5888056730188261E-2</v>
      </c>
      <c r="D8" s="68">
        <v>4.6512518297833184E-2</v>
      </c>
      <c r="E8" s="68">
        <v>0.1239949074335884</v>
      </c>
      <c r="F8" s="68">
        <v>3.5040282619338593E-2</v>
      </c>
      <c r="G8" s="68">
        <v>0.13143120830374239</v>
      </c>
      <c r="H8" s="68">
        <f ca="1">Tabel_Core.accdb3[[#This Row],[Indikator]]-SUM(Tabel_Core.accdb3[[#This Row],[Pengemarkedet]:[Banksektoren]])</f>
        <v>-0.11402568781513273</v>
      </c>
    </row>
    <row r="9" spans="1:13" x14ac:dyDescent="0.3">
      <c r="A9" s="7">
        <v>37654</v>
      </c>
      <c r="B9" s="68">
        <v>0.26600602101067949</v>
      </c>
      <c r="C9" s="68">
        <v>5.0058196808970182E-2</v>
      </c>
      <c r="D9" s="68">
        <v>4.3971869989551632E-2</v>
      </c>
      <c r="E9" s="68">
        <v>0.12837698634024947</v>
      </c>
      <c r="F9" s="68">
        <v>3.0034189036042769E-2</v>
      </c>
      <c r="G9" s="68">
        <v>0.1324320022609185</v>
      </c>
      <c r="H9" s="68">
        <f ca="1">Tabel_Core.accdb3[[#This Row],[Indikator]]-SUM(Tabel_Core.accdb3[[#This Row],[Pengemarkedet]:[Banksektoren]])</f>
        <v>-0.11886722342505307</v>
      </c>
    </row>
    <row r="10" spans="1:13" x14ac:dyDescent="0.3">
      <c r="A10" s="7">
        <v>37661</v>
      </c>
      <c r="B10" s="68">
        <v>0.27839664569696976</v>
      </c>
      <c r="C10" s="68">
        <v>5.5736451092288405E-2</v>
      </c>
      <c r="D10" s="68">
        <v>4.9338446533316441E-2</v>
      </c>
      <c r="E10" s="68">
        <v>0.13603645033669565</v>
      </c>
      <c r="F10" s="68">
        <v>2.9708759463203463E-2</v>
      </c>
      <c r="G10" s="68">
        <v>0.14145109804949196</v>
      </c>
      <c r="H10" s="68">
        <f ca="1">Tabel_Core.accdb3[[#This Row],[Indikator]]-SUM(Tabel_Core.accdb3[[#This Row],[Pengemarkedet]:[Banksektoren]])</f>
        <v>-0.13387455977802615</v>
      </c>
    </row>
    <row r="11" spans="1:13" x14ac:dyDescent="0.3">
      <c r="A11" s="7">
        <v>37668</v>
      </c>
      <c r="B11" s="68">
        <v>0.30218145238515504</v>
      </c>
      <c r="C11" s="68">
        <v>6.2215138399963205E-2</v>
      </c>
      <c r="D11" s="68">
        <v>5.6296164717700159E-2</v>
      </c>
      <c r="E11" s="68">
        <v>0.14532325393327761</v>
      </c>
      <c r="F11" s="68">
        <v>4.1802564148371309E-2</v>
      </c>
      <c r="G11" s="68">
        <v>0.15472985750011795</v>
      </c>
      <c r="H11" s="68">
        <f ca="1">Tabel_Core.accdb3[[#This Row],[Indikator]]-SUM(Tabel_Core.accdb3[[#This Row],[Pengemarkedet]:[Banksektoren]])</f>
        <v>-0.15818552631427518</v>
      </c>
    </row>
    <row r="12" spans="1:13" x14ac:dyDescent="0.3">
      <c r="A12" s="7">
        <v>37675</v>
      </c>
      <c r="B12" s="68">
        <v>0.31284930289717844</v>
      </c>
      <c r="C12" s="68">
        <v>6.4510860030684958E-2</v>
      </c>
      <c r="D12" s="68">
        <v>5.6877333996482787E-2</v>
      </c>
      <c r="E12" s="68">
        <v>0.14828569394013333</v>
      </c>
      <c r="F12" s="68">
        <v>4.6942269856092261E-2</v>
      </c>
      <c r="G12" s="68">
        <v>0.16292210859431247</v>
      </c>
      <c r="H12" s="68">
        <f ca="1">Tabel_Core.accdb3[[#This Row],[Indikator]]-SUM(Tabel_Core.accdb3[[#This Row],[Pengemarkedet]:[Banksektoren]])</f>
        <v>-0.16668896352052737</v>
      </c>
    </row>
    <row r="13" spans="1:13" x14ac:dyDescent="0.3">
      <c r="A13" s="7">
        <v>37682</v>
      </c>
      <c r="B13" s="68">
        <v>0.31545226308446311</v>
      </c>
      <c r="C13" s="68">
        <v>6.2903261323814311E-2</v>
      </c>
      <c r="D13" s="68">
        <v>5.8619070598153813E-2</v>
      </c>
      <c r="E13" s="68">
        <v>0.14812694578569466</v>
      </c>
      <c r="F13" s="68">
        <v>5.0037630315492805E-2</v>
      </c>
      <c r="G13" s="68">
        <v>0.16481211475748961</v>
      </c>
      <c r="H13" s="68">
        <f ca="1">Tabel_Core.accdb3[[#This Row],[Indikator]]-SUM(Tabel_Core.accdb3[[#This Row],[Pengemarkedet]:[Banksektoren]])</f>
        <v>-0.16904675969618205</v>
      </c>
    </row>
    <row r="14" spans="1:13" x14ac:dyDescent="0.3">
      <c r="A14" s="7">
        <v>37689</v>
      </c>
      <c r="B14" s="68">
        <v>0.29206701973893084</v>
      </c>
      <c r="C14" s="68">
        <v>5.5255902709649418E-2</v>
      </c>
      <c r="D14" s="68">
        <v>5.1636699383851598E-2</v>
      </c>
      <c r="E14" s="68">
        <v>0.13684467421239585</v>
      </c>
      <c r="F14" s="68">
        <v>4.4276523298626663E-2</v>
      </c>
      <c r="G14" s="68">
        <v>0.15808580174584166</v>
      </c>
      <c r="H14" s="68">
        <f ca="1">Tabel_Core.accdb3[[#This Row],[Indikator]]-SUM(Tabel_Core.accdb3[[#This Row],[Pengemarkedet]:[Banksektoren]])</f>
        <v>-0.15403258161143435</v>
      </c>
    </row>
    <row r="15" spans="1:13" x14ac:dyDescent="0.3">
      <c r="A15" s="7">
        <v>37696</v>
      </c>
      <c r="B15" s="68">
        <v>0.30317501383927414</v>
      </c>
      <c r="C15" s="68">
        <v>5.6279257631511669E-2</v>
      </c>
      <c r="D15" s="68">
        <v>5.380084689191407E-2</v>
      </c>
      <c r="E15" s="68">
        <v>0.14285836670729593</v>
      </c>
      <c r="F15" s="68">
        <v>5.4519864268488163E-2</v>
      </c>
      <c r="G15" s="68">
        <v>0.16454814250967348</v>
      </c>
      <c r="H15" s="68">
        <f ca="1">Tabel_Core.accdb3[[#This Row],[Indikator]]-SUM(Tabel_Core.accdb3[[#This Row],[Pengemarkedet]:[Banksektoren]])</f>
        <v>-0.16883146416960915</v>
      </c>
    </row>
    <row r="16" spans="1:13" x14ac:dyDescent="0.3">
      <c r="A16" s="7">
        <v>37703</v>
      </c>
      <c r="B16" s="68">
        <v>0.31684264896657527</v>
      </c>
      <c r="C16" s="68">
        <v>5.938469019074915E-2</v>
      </c>
      <c r="D16" s="68">
        <v>5.8253706145899316E-2</v>
      </c>
      <c r="E16" s="68">
        <v>0.1489435322746176</v>
      </c>
      <c r="F16" s="68">
        <v>5.9867985457512596E-2</v>
      </c>
      <c r="G16" s="68">
        <v>0.16645197447106699</v>
      </c>
      <c r="H16" s="68">
        <f ca="1">Tabel_Core.accdb3[[#This Row],[Indikator]]-SUM(Tabel_Core.accdb3[[#This Row],[Pengemarkedet]:[Banksektoren]])</f>
        <v>-0.17605923957327035</v>
      </c>
    </row>
    <row r="17" spans="1:8" x14ac:dyDescent="0.3">
      <c r="A17" s="7">
        <v>37710</v>
      </c>
      <c r="B17" s="68">
        <v>0.30794672128654943</v>
      </c>
      <c r="C17" s="68">
        <v>5.6221372242789142E-2</v>
      </c>
      <c r="D17" s="68">
        <v>5.3610468686740402E-2</v>
      </c>
      <c r="E17" s="68">
        <v>0.14420932098592346</v>
      </c>
      <c r="F17" s="68">
        <v>6.103275371152219E-2</v>
      </c>
      <c r="G17" s="68">
        <v>0.16373640303117304</v>
      </c>
      <c r="H17" s="68">
        <f ca="1">Tabel_Core.accdb3[[#This Row],[Indikator]]-SUM(Tabel_Core.accdb3[[#This Row],[Pengemarkedet]:[Banksektoren]])</f>
        <v>-0.17086359737159879</v>
      </c>
    </row>
    <row r="18" spans="1:8" x14ac:dyDescent="0.3">
      <c r="A18" s="7">
        <v>37717</v>
      </c>
      <c r="B18" s="68">
        <v>0.32068667261547457</v>
      </c>
      <c r="C18" s="68">
        <v>6.1527823246733448E-2</v>
      </c>
      <c r="D18" s="68">
        <v>5.9721019608520123E-2</v>
      </c>
      <c r="E18" s="68">
        <v>0.15451184105710797</v>
      </c>
      <c r="F18" s="68">
        <v>6.9629785727320537E-2</v>
      </c>
      <c r="G18" s="68">
        <v>0.15690532365246029</v>
      </c>
      <c r="H18" s="68">
        <f ca="1">Tabel_Core.accdb3[[#This Row],[Indikator]]-SUM(Tabel_Core.accdb3[[#This Row],[Pengemarkedet]:[Banksektoren]])</f>
        <v>-0.18160912067666779</v>
      </c>
    </row>
    <row r="19" spans="1:8" x14ac:dyDescent="0.3">
      <c r="A19" s="7">
        <v>37724</v>
      </c>
      <c r="B19" s="68">
        <v>0.28888425449568023</v>
      </c>
      <c r="C19" s="68">
        <v>5.7763980806317922E-2</v>
      </c>
      <c r="D19" s="68">
        <v>5.3051517803731491E-2</v>
      </c>
      <c r="E19" s="68">
        <v>0.14591681819886199</v>
      </c>
      <c r="F19" s="68">
        <v>4.9029564838228484E-2</v>
      </c>
      <c r="G19" s="68">
        <v>0.13145696757993686</v>
      </c>
      <c r="H19" s="68">
        <f ca="1">Tabel_Core.accdb3[[#This Row],[Indikator]]-SUM(Tabel_Core.accdb3[[#This Row],[Pengemarkedet]:[Banksektoren]])</f>
        <v>-0.14833459473139654</v>
      </c>
    </row>
    <row r="20" spans="1:8" x14ac:dyDescent="0.3">
      <c r="A20" s="7">
        <v>37731</v>
      </c>
      <c r="B20" s="68">
        <v>0.26058153695982705</v>
      </c>
      <c r="C20" s="68">
        <v>5.678665010768856E-2</v>
      </c>
      <c r="D20" s="68">
        <v>4.7811880803359463E-2</v>
      </c>
      <c r="E20" s="68">
        <v>0.1309927825698374</v>
      </c>
      <c r="F20" s="68">
        <v>3.8619918842308538E-2</v>
      </c>
      <c r="G20" s="68">
        <v>0.11887454830464468</v>
      </c>
      <c r="H20" s="68">
        <f ca="1">Tabel_Core.accdb3[[#This Row],[Indikator]]-SUM(Tabel_Core.accdb3[[#This Row],[Pengemarkedet]:[Banksektoren]])</f>
        <v>-0.13250424366801156</v>
      </c>
    </row>
    <row r="21" spans="1:8" x14ac:dyDescent="0.3">
      <c r="A21" s="7">
        <v>37738</v>
      </c>
      <c r="B21" s="68">
        <v>0.25291719375452992</v>
      </c>
      <c r="C21" s="68">
        <v>5.5468116930504699E-2</v>
      </c>
      <c r="D21" s="68">
        <v>4.8238906401665615E-2</v>
      </c>
      <c r="E21" s="68">
        <v>0.13036679862757689</v>
      </c>
      <c r="F21" s="68">
        <v>3.3133425260986032E-2</v>
      </c>
      <c r="G21" s="68">
        <v>0.11553064798912226</v>
      </c>
      <c r="H21" s="68">
        <f ca="1">Tabel_Core.accdb3[[#This Row],[Indikator]]-SUM(Tabel_Core.accdb3[[#This Row],[Pengemarkedet]:[Banksektoren]])</f>
        <v>-0.12982070145532554</v>
      </c>
    </row>
    <row r="22" spans="1:8" x14ac:dyDescent="0.3">
      <c r="A22" s="7">
        <v>37745</v>
      </c>
      <c r="B22" s="68">
        <v>0.23169596196214992</v>
      </c>
      <c r="C22" s="68">
        <v>4.9546523021319663E-2</v>
      </c>
      <c r="D22" s="68">
        <v>4.4126937774217716E-2</v>
      </c>
      <c r="E22" s="68">
        <v>0.11735509043991139</v>
      </c>
      <c r="F22" s="68">
        <v>3.2374689698263306E-2</v>
      </c>
      <c r="G22" s="68">
        <v>0.11942446446225843</v>
      </c>
      <c r="H22" s="68">
        <f ca="1">Tabel_Core.accdb3[[#This Row],[Indikator]]-SUM(Tabel_Core.accdb3[[#This Row],[Pengemarkedet]:[Banksektoren]])</f>
        <v>-0.13113174343382061</v>
      </c>
    </row>
    <row r="23" spans="1:8" x14ac:dyDescent="0.3">
      <c r="A23" s="7">
        <v>37752</v>
      </c>
      <c r="B23" s="68">
        <v>0.24848060236704117</v>
      </c>
      <c r="C23" s="68">
        <v>5.3864282796129176E-2</v>
      </c>
      <c r="D23" s="68">
        <v>4.7389760711133086E-2</v>
      </c>
      <c r="E23" s="68">
        <v>0.11893878797989345</v>
      </c>
      <c r="F23" s="68">
        <v>4.7926612377630101E-2</v>
      </c>
      <c r="G23" s="68">
        <v>0.14050717216290079</v>
      </c>
      <c r="H23" s="68">
        <f ca="1">Tabel_Core.accdb3[[#This Row],[Indikator]]-SUM(Tabel_Core.accdb3[[#This Row],[Pengemarkedet]:[Banksektoren]])</f>
        <v>-0.1601460136606454</v>
      </c>
    </row>
    <row r="24" spans="1:8" x14ac:dyDescent="0.3">
      <c r="A24" s="7">
        <v>37759</v>
      </c>
      <c r="B24" s="68">
        <v>0.24062177776903121</v>
      </c>
      <c r="C24" s="68">
        <v>5.2621551630546479E-2</v>
      </c>
      <c r="D24" s="68">
        <v>4.7088980096346662E-2</v>
      </c>
      <c r="E24" s="68">
        <v>0.11884930565321243</v>
      </c>
      <c r="F24" s="68">
        <v>5.7536165841198181E-2</v>
      </c>
      <c r="G24" s="68">
        <v>0.13549862023875242</v>
      </c>
      <c r="H24" s="68">
        <f ca="1">Tabel_Core.accdb3[[#This Row],[Indikator]]-SUM(Tabel_Core.accdb3[[#This Row],[Pengemarkedet]:[Banksektoren]])</f>
        <v>-0.170972845691025</v>
      </c>
    </row>
    <row r="25" spans="1:8" x14ac:dyDescent="0.3">
      <c r="A25" s="7">
        <v>37766</v>
      </c>
      <c r="B25" s="68">
        <v>0.23385193991323217</v>
      </c>
      <c r="C25" s="68">
        <v>5.5075556563218976E-2</v>
      </c>
      <c r="D25" s="68">
        <v>4.92168114263698E-2</v>
      </c>
      <c r="E25" s="68">
        <v>0.11745371757646771</v>
      </c>
      <c r="F25" s="68">
        <v>6.652835340706359E-2</v>
      </c>
      <c r="G25" s="68">
        <v>0.12477850922598502</v>
      </c>
      <c r="H25" s="68">
        <f ca="1">Tabel_Core.accdb3[[#This Row],[Indikator]]-SUM(Tabel_Core.accdb3[[#This Row],[Pengemarkedet]:[Banksektoren]])</f>
        <v>-0.17920100828587293</v>
      </c>
    </row>
    <row r="26" spans="1:8" x14ac:dyDescent="0.3">
      <c r="A26" s="7">
        <v>37773</v>
      </c>
      <c r="B26" s="68">
        <v>0.24217702289702753</v>
      </c>
      <c r="C26" s="68">
        <v>5.7411375358894734E-2</v>
      </c>
      <c r="D26" s="68">
        <v>5.3672709754064296E-2</v>
      </c>
      <c r="E26" s="68">
        <v>0.11786773512273574</v>
      </c>
      <c r="F26" s="68">
        <v>6.3928378244879194E-2</v>
      </c>
      <c r="G26" s="68">
        <v>0.12447577943842465</v>
      </c>
      <c r="H26" s="68">
        <f ca="1">Tabel_Core.accdb3[[#This Row],[Indikator]]-SUM(Tabel_Core.accdb3[[#This Row],[Pengemarkedet]:[Banksektoren]])</f>
        <v>-0.17517895502197106</v>
      </c>
    </row>
    <row r="27" spans="1:8" x14ac:dyDescent="0.3">
      <c r="A27" s="7">
        <v>37780</v>
      </c>
      <c r="B27" s="68">
        <v>0.24602941799883238</v>
      </c>
      <c r="C27" s="68">
        <v>5.5855864484776842E-2</v>
      </c>
      <c r="D27" s="68">
        <v>5.5369158007251291E-2</v>
      </c>
      <c r="E27" s="68">
        <v>0.12119236405545818</v>
      </c>
      <c r="F27" s="68">
        <v>6.0523946223413588E-2</v>
      </c>
      <c r="G27" s="68">
        <v>0.11949833474850613</v>
      </c>
      <c r="H27" s="68">
        <f ca="1">Tabel_Core.accdb3[[#This Row],[Indikator]]-SUM(Tabel_Core.accdb3[[#This Row],[Pengemarkedet]:[Banksektoren]])</f>
        <v>-0.16641024952057365</v>
      </c>
    </row>
    <row r="28" spans="1:8" x14ac:dyDescent="0.3">
      <c r="A28" s="7">
        <v>37787</v>
      </c>
      <c r="B28" s="68">
        <v>0.25124240587936747</v>
      </c>
      <c r="C28" s="68">
        <v>5.6615581343412255E-2</v>
      </c>
      <c r="D28" s="68">
        <v>5.8955479740888682E-2</v>
      </c>
      <c r="E28" s="68">
        <v>0.11679845817947962</v>
      </c>
      <c r="F28" s="68">
        <v>5.6981613401796527E-2</v>
      </c>
      <c r="G28" s="68">
        <v>0.12293909267378601</v>
      </c>
      <c r="H28" s="68">
        <f ca="1">Tabel_Core.accdb3[[#This Row],[Indikator]]-SUM(Tabel_Core.accdb3[[#This Row],[Pengemarkedet]:[Banksektoren]])</f>
        <v>-0.16104781945999563</v>
      </c>
    </row>
    <row r="29" spans="1:8" x14ac:dyDescent="0.3">
      <c r="A29" s="7">
        <v>37794</v>
      </c>
      <c r="B29" s="68">
        <v>0.25094949556574919</v>
      </c>
      <c r="C29" s="68">
        <v>5.5319638120245665E-2</v>
      </c>
      <c r="D29" s="68">
        <v>6.0217606663975992E-2</v>
      </c>
      <c r="E29" s="68">
        <v>0.11410878841387007</v>
      </c>
      <c r="F29" s="68">
        <v>5.2233354718510837E-2</v>
      </c>
      <c r="G29" s="68">
        <v>0.12152314411602538</v>
      </c>
      <c r="H29" s="68">
        <f ca="1">Tabel_Core.accdb3[[#This Row],[Indikator]]-SUM(Tabel_Core.accdb3[[#This Row],[Pengemarkedet]:[Banksektoren]])</f>
        <v>-0.15245303646687874</v>
      </c>
    </row>
    <row r="30" spans="1:8" x14ac:dyDescent="0.3">
      <c r="A30" s="7">
        <v>37801</v>
      </c>
      <c r="B30" s="68">
        <v>0.25359450039406972</v>
      </c>
      <c r="C30" s="68">
        <v>5.488349462304086E-2</v>
      </c>
      <c r="D30" s="68">
        <v>5.8558362769525363E-2</v>
      </c>
      <c r="E30" s="68">
        <v>0.11512581591100993</v>
      </c>
      <c r="F30" s="68">
        <v>5.0551243482311339E-2</v>
      </c>
      <c r="G30" s="68">
        <v>0.12123034032279405</v>
      </c>
      <c r="H30" s="68">
        <f ca="1">Tabel_Core.accdb3[[#This Row],[Indikator]]-SUM(Tabel_Core.accdb3[[#This Row],[Pengemarkedet]:[Banksektoren]])</f>
        <v>-0.1467547567146118</v>
      </c>
    </row>
    <row r="31" spans="1:8" x14ac:dyDescent="0.3">
      <c r="A31" s="7">
        <v>37808</v>
      </c>
      <c r="B31" s="68">
        <v>0.22028268837380571</v>
      </c>
      <c r="C31" s="68">
        <v>4.6355859800397359E-2</v>
      </c>
      <c r="D31" s="68">
        <v>5.3577397880116381E-2</v>
      </c>
      <c r="E31" s="68">
        <v>9.6550852350636457E-2</v>
      </c>
      <c r="F31" s="68">
        <v>4.2708039812309556E-2</v>
      </c>
      <c r="G31" s="68">
        <v>0.10938145625965294</v>
      </c>
      <c r="H31" s="68">
        <f ca="1">Tabel_Core.accdb3[[#This Row],[Indikator]]-SUM(Tabel_Core.accdb3[[#This Row],[Pengemarkedet]:[Banksektoren]])</f>
        <v>-0.12829091772930695</v>
      </c>
    </row>
    <row r="32" spans="1:8" x14ac:dyDescent="0.3">
      <c r="A32" s="7">
        <v>37815</v>
      </c>
      <c r="B32" s="68">
        <v>0.19675592559546429</v>
      </c>
      <c r="C32" s="68">
        <v>3.9209775583716029E-2</v>
      </c>
      <c r="D32" s="68">
        <v>4.4972314326451213E-2</v>
      </c>
      <c r="E32" s="68">
        <v>8.6307656790613668E-2</v>
      </c>
      <c r="F32" s="68">
        <v>4.2230004536952435E-2</v>
      </c>
      <c r="G32" s="68">
        <v>0.10529224682995014</v>
      </c>
      <c r="H32" s="68">
        <f ca="1">Tabel_Core.accdb3[[#This Row],[Indikator]]-SUM(Tabel_Core.accdb3[[#This Row],[Pengemarkedet]:[Banksektoren]])</f>
        <v>-0.1212560724722192</v>
      </c>
    </row>
    <row r="33" spans="1:8" x14ac:dyDescent="0.3">
      <c r="A33" s="7">
        <v>37822</v>
      </c>
      <c r="B33" s="68">
        <v>0.18296849660524356</v>
      </c>
      <c r="C33" s="68">
        <v>3.4744298774037771E-2</v>
      </c>
      <c r="D33" s="68">
        <v>4.4492844518151345E-2</v>
      </c>
      <c r="E33" s="68">
        <v>7.3291525497697671E-2</v>
      </c>
      <c r="F33" s="68">
        <v>4.3706494111171203E-2</v>
      </c>
      <c r="G33" s="68">
        <v>0.11104614752347075</v>
      </c>
      <c r="H33" s="68">
        <f ca="1">Tabel_Core.accdb3[[#This Row],[Indikator]]-SUM(Tabel_Core.accdb3[[#This Row],[Pengemarkedet]:[Banksektoren]])</f>
        <v>-0.12431281381928522</v>
      </c>
    </row>
    <row r="34" spans="1:8" x14ac:dyDescent="0.3">
      <c r="A34" s="7">
        <v>37829</v>
      </c>
      <c r="B34" s="68">
        <v>0.16233655761071453</v>
      </c>
      <c r="C34" s="68">
        <v>3.0075660614211581E-2</v>
      </c>
      <c r="D34" s="68">
        <v>4.1373522472237356E-2</v>
      </c>
      <c r="E34" s="68">
        <v>6.6598870079508654E-2</v>
      </c>
      <c r="F34" s="68">
        <v>4.1636983936859939E-2</v>
      </c>
      <c r="G34" s="68">
        <v>0.10547543109392976</v>
      </c>
      <c r="H34" s="68">
        <f ca="1">Tabel_Core.accdb3[[#This Row],[Indikator]]-SUM(Tabel_Core.accdb3[[#This Row],[Pengemarkedet]:[Banksektoren]])</f>
        <v>-0.12282391058603276</v>
      </c>
    </row>
    <row r="35" spans="1:8" x14ac:dyDescent="0.3">
      <c r="A35" s="7">
        <v>37836</v>
      </c>
      <c r="B35" s="68">
        <v>0.14845385435363961</v>
      </c>
      <c r="C35" s="68">
        <v>3.2912548380545963E-2</v>
      </c>
      <c r="D35" s="68">
        <v>4.0992325195193025E-2</v>
      </c>
      <c r="E35" s="68">
        <v>5.933711915579485E-2</v>
      </c>
      <c r="F35" s="68">
        <v>4.6280430084801143E-2</v>
      </c>
      <c r="G35" s="68">
        <v>9.9400833688522733E-2</v>
      </c>
      <c r="H35" s="68">
        <f ca="1">Tabel_Core.accdb3[[#This Row],[Indikator]]-SUM(Tabel_Core.accdb3[[#This Row],[Pengemarkedet]:[Banksektoren]])</f>
        <v>-0.13046940215121811</v>
      </c>
    </row>
    <row r="36" spans="1:8" x14ac:dyDescent="0.3">
      <c r="A36" s="7">
        <v>37843</v>
      </c>
      <c r="B36" s="68">
        <v>0.15820998589605212</v>
      </c>
      <c r="C36" s="68">
        <v>3.7534582272417814E-2</v>
      </c>
      <c r="D36" s="68">
        <v>4.4264980416153288E-2</v>
      </c>
      <c r="E36" s="68">
        <v>6.818166823982455E-2</v>
      </c>
      <c r="F36" s="68">
        <v>4.4233416419761459E-2</v>
      </c>
      <c r="G36" s="68">
        <v>0.10374181830239791</v>
      </c>
      <c r="H36" s="68">
        <f ca="1">Tabel_Core.accdb3[[#This Row],[Indikator]]-SUM(Tabel_Core.accdb3[[#This Row],[Pengemarkedet]:[Banksektoren]])</f>
        <v>-0.13974647975450294</v>
      </c>
    </row>
    <row r="37" spans="1:8" x14ac:dyDescent="0.3">
      <c r="A37" s="7">
        <v>37850</v>
      </c>
      <c r="B37" s="68">
        <v>0.15650836832903267</v>
      </c>
      <c r="C37" s="68">
        <v>3.8295209151889636E-2</v>
      </c>
      <c r="D37" s="68">
        <v>4.2317865314670737E-2</v>
      </c>
      <c r="E37" s="68">
        <v>7.2881318508779963E-2</v>
      </c>
      <c r="F37" s="68">
        <v>3.9853238879530725E-2</v>
      </c>
      <c r="G37" s="68">
        <v>0.10135564064260319</v>
      </c>
      <c r="H37" s="68">
        <f ca="1">Tabel_Core.accdb3[[#This Row],[Indikator]]-SUM(Tabel_Core.accdb3[[#This Row],[Pengemarkedet]:[Banksektoren]])</f>
        <v>-0.13819490416844163</v>
      </c>
    </row>
    <row r="38" spans="1:8" x14ac:dyDescent="0.3">
      <c r="A38" s="7">
        <v>37857</v>
      </c>
      <c r="B38" s="68">
        <v>0.15740160418221399</v>
      </c>
      <c r="C38" s="68">
        <v>3.8972855301032984E-2</v>
      </c>
      <c r="D38" s="68">
        <v>3.945409692264043E-2</v>
      </c>
      <c r="E38" s="68">
        <v>7.1982965653432235E-2</v>
      </c>
      <c r="F38" s="68">
        <v>4.5416684297711021E-2</v>
      </c>
      <c r="G38" s="68">
        <v>0.1106163947949273</v>
      </c>
      <c r="H38" s="68">
        <f ca="1">Tabel_Core.accdb3[[#This Row],[Indikator]]-SUM(Tabel_Core.accdb3[[#This Row],[Pengemarkedet]:[Banksektoren]])</f>
        <v>-0.14904139278752998</v>
      </c>
    </row>
    <row r="39" spans="1:8" x14ac:dyDescent="0.3">
      <c r="A39" s="7">
        <v>37864</v>
      </c>
      <c r="B39" s="68">
        <v>0.14813601093155959</v>
      </c>
      <c r="C39" s="68">
        <v>3.475882344756788E-2</v>
      </c>
      <c r="D39" s="68">
        <v>3.5791774222674454E-2</v>
      </c>
      <c r="E39" s="68">
        <v>7.0535089905398529E-2</v>
      </c>
      <c r="F39" s="68">
        <v>3.8228907194002855E-2</v>
      </c>
      <c r="G39" s="68">
        <v>0.10932813660083975</v>
      </c>
      <c r="H39" s="68">
        <f ca="1">Tabel_Core.accdb3[[#This Row],[Indikator]]-SUM(Tabel_Core.accdb3[[#This Row],[Pengemarkedet]:[Banksektoren]])</f>
        <v>-0.14050672043892387</v>
      </c>
    </row>
    <row r="40" spans="1:8" x14ac:dyDescent="0.3">
      <c r="A40" s="7">
        <v>37871</v>
      </c>
      <c r="B40" s="68">
        <v>0.14767542896779287</v>
      </c>
      <c r="C40" s="68">
        <v>3.2484004303016581E-2</v>
      </c>
      <c r="D40" s="68">
        <v>4.0136385804499852E-2</v>
      </c>
      <c r="E40" s="68">
        <v>7.6108060550337767E-2</v>
      </c>
      <c r="F40" s="68">
        <v>4.5588910900252577E-2</v>
      </c>
      <c r="G40" s="68">
        <v>0.10732994604175411</v>
      </c>
      <c r="H40" s="68">
        <f ca="1">Tabel_Core.accdb3[[#This Row],[Indikator]]-SUM(Tabel_Core.accdb3[[#This Row],[Pengemarkedet]:[Banksektoren]])</f>
        <v>-0.15397187863206804</v>
      </c>
    </row>
    <row r="41" spans="1:8" x14ac:dyDescent="0.3">
      <c r="A41" s="7">
        <v>37878</v>
      </c>
      <c r="B41" s="68">
        <v>0.14544715522257143</v>
      </c>
      <c r="C41" s="68">
        <v>2.9115459606274329E-2</v>
      </c>
      <c r="D41" s="68">
        <v>3.8444033475152475E-2</v>
      </c>
      <c r="E41" s="68">
        <v>7.8454490564325616E-2</v>
      </c>
      <c r="F41" s="68">
        <v>5.1205310216038143E-2</v>
      </c>
      <c r="G41" s="68">
        <v>0.10757540365594132</v>
      </c>
      <c r="H41" s="68">
        <f ca="1">Tabel_Core.accdb3[[#This Row],[Indikator]]-SUM(Tabel_Core.accdb3[[#This Row],[Pengemarkedet]:[Banksektoren]])</f>
        <v>-0.15934754229516043</v>
      </c>
    </row>
    <row r="42" spans="1:8" x14ac:dyDescent="0.3">
      <c r="A42" s="7">
        <v>37885</v>
      </c>
      <c r="B42" s="68">
        <v>0.12759212074307144</v>
      </c>
      <c r="C42" s="68">
        <v>2.5005374473691062E-2</v>
      </c>
      <c r="D42" s="68">
        <v>3.6852689062151028E-2</v>
      </c>
      <c r="E42" s="68">
        <v>7.2487992788087402E-2</v>
      </c>
      <c r="F42" s="68">
        <v>4.7524351273349405E-2</v>
      </c>
      <c r="G42" s="68">
        <v>9.1471458069281406E-2</v>
      </c>
      <c r="H42" s="68">
        <f ca="1">Tabel_Core.accdb3[[#This Row],[Indikator]]-SUM(Tabel_Core.accdb3[[#This Row],[Pengemarkedet]:[Banksektoren]])</f>
        <v>-0.14574974492348888</v>
      </c>
    </row>
    <row r="43" spans="1:8" x14ac:dyDescent="0.3">
      <c r="A43" s="7">
        <v>37892</v>
      </c>
      <c r="B43" s="68">
        <v>0.13317994695119803</v>
      </c>
      <c r="C43" s="68">
        <v>2.4796682396790785E-2</v>
      </c>
      <c r="D43" s="68">
        <v>3.6508104099521932E-2</v>
      </c>
      <c r="E43" s="68">
        <v>8.2865942799710698E-2</v>
      </c>
      <c r="F43" s="68">
        <v>5.0486929448739802E-2</v>
      </c>
      <c r="G43" s="68">
        <v>9.2071974312786714E-2</v>
      </c>
      <c r="H43" s="68">
        <f ca="1">Tabel_Core.accdb3[[#This Row],[Indikator]]-SUM(Tabel_Core.accdb3[[#This Row],[Pengemarkedet]:[Banksektoren]])</f>
        <v>-0.15354968610635192</v>
      </c>
    </row>
    <row r="44" spans="1:8" x14ac:dyDescent="0.3">
      <c r="A44" s="7">
        <v>37899</v>
      </c>
      <c r="B44" s="68">
        <v>0.13336317979766998</v>
      </c>
      <c r="C44" s="68">
        <v>2.3826025151436357E-2</v>
      </c>
      <c r="D44" s="68">
        <v>3.6803293582596583E-2</v>
      </c>
      <c r="E44" s="68">
        <v>8.6647717880863923E-2</v>
      </c>
      <c r="F44" s="68">
        <v>5.4525078774323311E-2</v>
      </c>
      <c r="G44" s="68">
        <v>9.1636336235091945E-2</v>
      </c>
      <c r="H44" s="68">
        <f ca="1">Tabel_Core.accdb3[[#This Row],[Indikator]]-SUM(Tabel_Core.accdb3[[#This Row],[Pengemarkedet]:[Banksektoren]])</f>
        <v>-0.16007527182664211</v>
      </c>
    </row>
    <row r="45" spans="1:8" x14ac:dyDescent="0.3">
      <c r="A45" s="7">
        <v>37906</v>
      </c>
      <c r="B45" s="68">
        <v>0.12731447562959278</v>
      </c>
      <c r="C45" s="68">
        <v>2.6515153098917645E-2</v>
      </c>
      <c r="D45" s="68">
        <v>3.5015076822201563E-2</v>
      </c>
      <c r="E45" s="68">
        <v>8.5576715571989107E-2</v>
      </c>
      <c r="F45" s="68">
        <v>5.3846436621267424E-2</v>
      </c>
      <c r="G45" s="68">
        <v>8.8056701974546431E-2</v>
      </c>
      <c r="H45" s="68">
        <f ca="1">Tabel_Core.accdb3[[#This Row],[Indikator]]-SUM(Tabel_Core.accdb3[[#This Row],[Pengemarkedet]:[Banksektoren]])</f>
        <v>-0.16169560845932937</v>
      </c>
    </row>
    <row r="46" spans="1:8" x14ac:dyDescent="0.3">
      <c r="A46" s="7">
        <v>37913</v>
      </c>
      <c r="B46" s="68">
        <v>0.13478630041915937</v>
      </c>
      <c r="C46" s="68">
        <v>3.183547126685967E-2</v>
      </c>
      <c r="D46" s="68">
        <v>3.8429499366104083E-2</v>
      </c>
      <c r="E46" s="68">
        <v>9.3276127864313857E-2</v>
      </c>
      <c r="F46" s="68">
        <v>5.7421096363612589E-2</v>
      </c>
      <c r="G46" s="68">
        <v>9.2592177237132811E-2</v>
      </c>
      <c r="H46" s="68">
        <f ca="1">Tabel_Core.accdb3[[#This Row],[Indikator]]-SUM(Tabel_Core.accdb3[[#This Row],[Pengemarkedet]:[Banksektoren]])</f>
        <v>-0.17876807167886363</v>
      </c>
    </row>
    <row r="47" spans="1:8" x14ac:dyDescent="0.3">
      <c r="A47" s="7">
        <v>37920</v>
      </c>
      <c r="B47" s="68">
        <v>0.1337491996508976</v>
      </c>
      <c r="C47" s="68">
        <v>3.4528778002462499E-2</v>
      </c>
      <c r="D47" s="68">
        <v>3.8418624275128786E-2</v>
      </c>
      <c r="E47" s="68">
        <v>9.2391157767506643E-2</v>
      </c>
      <c r="F47" s="68">
        <v>5.7628169860034377E-2</v>
      </c>
      <c r="G47" s="68">
        <v>9.4526106846796104E-2</v>
      </c>
      <c r="H47" s="68">
        <f ca="1">Tabel_Core.accdb3[[#This Row],[Indikator]]-SUM(Tabel_Core.accdb3[[#This Row],[Pengemarkedet]:[Banksektoren]])</f>
        <v>-0.18374363710103081</v>
      </c>
    </row>
    <row r="48" spans="1:8" x14ac:dyDescent="0.3">
      <c r="A48" s="7">
        <v>37927</v>
      </c>
      <c r="B48" s="68">
        <v>0.11653781302403556</v>
      </c>
      <c r="C48" s="68">
        <v>3.7336391590355442E-2</v>
      </c>
      <c r="D48" s="68">
        <v>3.4922095937161522E-2</v>
      </c>
      <c r="E48" s="68">
        <v>7.9943875722453261E-2</v>
      </c>
      <c r="F48" s="68">
        <v>4.8183335914182793E-2</v>
      </c>
      <c r="G48" s="68">
        <v>8.9231179501851637E-2</v>
      </c>
      <c r="H48" s="68">
        <f ca="1">Tabel_Core.accdb3[[#This Row],[Indikator]]-SUM(Tabel_Core.accdb3[[#This Row],[Pengemarkedet]:[Banksektoren]])</f>
        <v>-0.17307906564196907</v>
      </c>
    </row>
    <row r="49" spans="1:8" x14ac:dyDescent="0.3">
      <c r="A49" s="7">
        <v>37934</v>
      </c>
      <c r="B49" s="68">
        <v>0.11690729097651524</v>
      </c>
      <c r="C49" s="68">
        <v>4.0059075914804856E-2</v>
      </c>
      <c r="D49" s="68">
        <v>3.9457680658401266E-2</v>
      </c>
      <c r="E49" s="68">
        <v>8.358681702480697E-2</v>
      </c>
      <c r="F49" s="68">
        <v>4.2894377008735315E-2</v>
      </c>
      <c r="G49" s="68">
        <v>8.8650932459918952E-2</v>
      </c>
      <c r="H49" s="68">
        <f ca="1">Tabel_Core.accdb3[[#This Row],[Indikator]]-SUM(Tabel_Core.accdb3[[#This Row],[Pengemarkedet]:[Banksektoren]])</f>
        <v>-0.17774159209015211</v>
      </c>
    </row>
    <row r="50" spans="1:8" x14ac:dyDescent="0.3">
      <c r="A50" s="7">
        <v>37941</v>
      </c>
      <c r="B50" s="68">
        <v>0.10621265509828245</v>
      </c>
      <c r="C50" s="68">
        <v>3.749905340402461E-2</v>
      </c>
      <c r="D50" s="68">
        <v>3.7857861265505E-2</v>
      </c>
      <c r="E50" s="68">
        <v>7.3372226798033374E-2</v>
      </c>
      <c r="F50" s="68">
        <v>3.6075966321539137E-2</v>
      </c>
      <c r="G50" s="68">
        <v>8.6874514458899627E-2</v>
      </c>
      <c r="H50" s="68">
        <f ca="1">Tabel_Core.accdb3[[#This Row],[Indikator]]-SUM(Tabel_Core.accdb3[[#This Row],[Pengemarkedet]:[Banksektoren]])</f>
        <v>-0.16546696714971934</v>
      </c>
    </row>
    <row r="51" spans="1:8" x14ac:dyDescent="0.3">
      <c r="A51" s="7">
        <v>37948</v>
      </c>
      <c r="B51" s="68">
        <v>9.4535761597958484E-2</v>
      </c>
      <c r="C51" s="68">
        <v>3.4089214009632926E-2</v>
      </c>
      <c r="D51" s="68">
        <v>3.6824531076640112E-2</v>
      </c>
      <c r="E51" s="68">
        <v>6.1534758361229083E-2</v>
      </c>
      <c r="F51" s="68">
        <v>3.6626752106421925E-2</v>
      </c>
      <c r="G51" s="68">
        <v>8.1143152772541374E-2</v>
      </c>
      <c r="H51" s="68">
        <f ca="1">Tabel_Core.accdb3[[#This Row],[Indikator]]-SUM(Tabel_Core.accdb3[[#This Row],[Pengemarkedet]:[Banksektoren]])</f>
        <v>-0.15568264672850693</v>
      </c>
    </row>
    <row r="52" spans="1:8" x14ac:dyDescent="0.3">
      <c r="A52" s="7">
        <v>37955</v>
      </c>
      <c r="B52" s="68">
        <v>8.7688191210022137E-2</v>
      </c>
      <c r="C52" s="68">
        <v>2.8388542825658638E-2</v>
      </c>
      <c r="D52" s="68">
        <v>3.4122384005468916E-2</v>
      </c>
      <c r="E52" s="68">
        <v>5.5909185249514284E-2</v>
      </c>
      <c r="F52" s="68">
        <v>3.469247166921284E-2</v>
      </c>
      <c r="G52" s="68">
        <v>7.6547032366404352E-2</v>
      </c>
      <c r="H52" s="68">
        <f ca="1">Tabel_Core.accdb3[[#This Row],[Indikator]]-SUM(Tabel_Core.accdb3[[#This Row],[Pengemarkedet]:[Banksektoren]])</f>
        <v>-0.14197142490623688</v>
      </c>
    </row>
    <row r="53" spans="1:8" x14ac:dyDescent="0.3">
      <c r="A53" s="7">
        <v>37962</v>
      </c>
      <c r="B53" s="68">
        <v>7.4959311813718538E-2</v>
      </c>
      <c r="C53" s="68">
        <v>2.3130449592251391E-2</v>
      </c>
      <c r="D53" s="68">
        <v>2.9907051869840565E-2</v>
      </c>
      <c r="E53" s="68">
        <v>4.2005786145726712E-2</v>
      </c>
      <c r="F53" s="68">
        <v>3.1909162002273721E-2</v>
      </c>
      <c r="G53" s="68">
        <v>7.1632037039525337E-2</v>
      </c>
      <c r="H53" s="68">
        <f ca="1">Tabel_Core.accdb3[[#This Row],[Indikator]]-SUM(Tabel_Core.accdb3[[#This Row],[Pengemarkedet]:[Banksektoren]])</f>
        <v>-0.12362517483589919</v>
      </c>
    </row>
    <row r="54" spans="1:8" x14ac:dyDescent="0.3">
      <c r="A54" s="7">
        <v>37969</v>
      </c>
      <c r="B54" s="68">
        <v>7.6314944420305092E-2</v>
      </c>
      <c r="C54" s="68">
        <v>2.3802796858376888E-2</v>
      </c>
      <c r="D54" s="68">
        <v>3.1848772901539507E-2</v>
      </c>
      <c r="E54" s="68">
        <v>4.8414681263266493E-2</v>
      </c>
      <c r="F54" s="68">
        <v>2.766599279540646E-2</v>
      </c>
      <c r="G54" s="68">
        <v>6.6391068210905499E-2</v>
      </c>
      <c r="H54" s="68">
        <f ca="1">Tabel_Core.accdb3[[#This Row],[Indikator]]-SUM(Tabel_Core.accdb3[[#This Row],[Pengemarkedet]:[Banksektoren]])</f>
        <v>-0.12180836760918975</v>
      </c>
    </row>
    <row r="55" spans="1:8" x14ac:dyDescent="0.3">
      <c r="A55" s="7">
        <v>37976</v>
      </c>
      <c r="B55" s="68">
        <v>8.2403101851120819E-2</v>
      </c>
      <c r="C55" s="68">
        <v>2.4093633811956932E-2</v>
      </c>
      <c r="D55" s="68">
        <v>3.047906867650171E-2</v>
      </c>
      <c r="E55" s="68">
        <v>5.7575631181985248E-2</v>
      </c>
      <c r="F55" s="68">
        <v>2.1783002004544558E-2</v>
      </c>
      <c r="G55" s="68">
        <v>6.9756382631506963E-2</v>
      </c>
      <c r="H55" s="68">
        <f ca="1">Tabel_Core.accdb3[[#This Row],[Indikator]]-SUM(Tabel_Core.accdb3[[#This Row],[Pengemarkedet]:[Banksektoren]])</f>
        <v>-0.12128461645537458</v>
      </c>
    </row>
    <row r="56" spans="1:8" x14ac:dyDescent="0.3">
      <c r="A56" s="7">
        <v>37983</v>
      </c>
      <c r="B56" s="68">
        <v>8.0616376104121756E-2</v>
      </c>
      <c r="C56" s="68">
        <v>2.2970620893368831E-2</v>
      </c>
      <c r="D56" s="68">
        <v>2.6878279861444806E-2</v>
      </c>
      <c r="E56" s="68">
        <v>5.6734220490969621E-2</v>
      </c>
      <c r="F56" s="68">
        <v>1.5514060053535906E-2</v>
      </c>
      <c r="G56" s="68">
        <v>7.3260377382497924E-2</v>
      </c>
      <c r="H56" s="68">
        <f ca="1">Tabel_Core.accdb3[[#This Row],[Indikator]]-SUM(Tabel_Core.accdb3[[#This Row],[Pengemarkedet]:[Banksektoren]])</f>
        <v>-0.11474118257769533</v>
      </c>
    </row>
    <row r="57" spans="1:8" x14ac:dyDescent="0.3">
      <c r="A57" s="7">
        <v>37990</v>
      </c>
      <c r="B57" s="68">
        <v>8.0618692625684996E-2</v>
      </c>
      <c r="C57" s="68">
        <v>2.2004239484987104E-2</v>
      </c>
      <c r="D57" s="68">
        <v>2.7260807641476141E-2</v>
      </c>
      <c r="E57" s="68">
        <v>6.1697323478760793E-2</v>
      </c>
      <c r="F57" s="68">
        <v>1.359653962605702E-2</v>
      </c>
      <c r="G57" s="68">
        <v>7.3882321503820028E-2</v>
      </c>
      <c r="H57" s="68">
        <f ca="1">Tabel_Core.accdb3[[#This Row],[Indikator]]-SUM(Tabel_Core.accdb3[[#This Row],[Pengemarkedet]:[Banksektoren]])</f>
        <v>-0.11782253910941609</v>
      </c>
    </row>
    <row r="58" spans="1:8" x14ac:dyDescent="0.3">
      <c r="A58" s="7">
        <v>37997</v>
      </c>
      <c r="B58" s="68">
        <v>7.5340659679164257E-2</v>
      </c>
      <c r="C58" s="68">
        <v>2.2775341244868658E-2</v>
      </c>
      <c r="D58" s="68">
        <v>2.6939224862581514E-2</v>
      </c>
      <c r="E58" s="68">
        <v>5.5425179350597695E-2</v>
      </c>
      <c r="F58" s="68">
        <v>1.7125618863975647E-2</v>
      </c>
      <c r="G58" s="68">
        <v>7.967849410374242E-2</v>
      </c>
      <c r="H58" s="68">
        <f ca="1">Tabel_Core.accdb3[[#This Row],[Indikator]]-SUM(Tabel_Core.accdb3[[#This Row],[Pengemarkedet]:[Banksektoren]])</f>
        <v>-0.1266031987466017</v>
      </c>
    </row>
    <row r="59" spans="1:8" x14ac:dyDescent="0.3">
      <c r="A59" s="7">
        <v>38004</v>
      </c>
      <c r="B59" s="68">
        <v>6.8893133474269314E-2</v>
      </c>
      <c r="C59" s="68">
        <v>2.4983018773013073E-2</v>
      </c>
      <c r="D59" s="68">
        <v>2.774832632220613E-2</v>
      </c>
      <c r="E59" s="68">
        <v>5.195281314482255E-2</v>
      </c>
      <c r="F59" s="68">
        <v>2.0468693125241175E-2</v>
      </c>
      <c r="G59" s="68">
        <v>7.7221981996565672E-2</v>
      </c>
      <c r="H59" s="68">
        <f ca="1">Tabel_Core.accdb3[[#This Row],[Indikator]]-SUM(Tabel_Core.accdb3[[#This Row],[Pengemarkedet]:[Banksektoren]])</f>
        <v>-0.13348169988757927</v>
      </c>
    </row>
    <row r="60" spans="1:8" x14ac:dyDescent="0.3">
      <c r="A60" s="7">
        <v>38011</v>
      </c>
      <c r="B60" s="68">
        <v>7.0685309357616438E-2</v>
      </c>
      <c r="C60" s="68">
        <v>2.8228550930597555E-2</v>
      </c>
      <c r="D60" s="68">
        <v>3.0228397266943065E-2</v>
      </c>
      <c r="E60" s="68">
        <v>5.8790563992121597E-2</v>
      </c>
      <c r="F60" s="68">
        <v>2.7731859972534325E-2</v>
      </c>
      <c r="G60" s="68">
        <v>7.5689791738368317E-2</v>
      </c>
      <c r="H60" s="68">
        <f ca="1">Tabel_Core.accdb3[[#This Row],[Indikator]]-SUM(Tabel_Core.accdb3[[#This Row],[Pengemarkedet]:[Banksektoren]])</f>
        <v>-0.14998385454294841</v>
      </c>
    </row>
    <row r="61" spans="1:8" x14ac:dyDescent="0.3">
      <c r="A61" s="7">
        <v>38018</v>
      </c>
      <c r="B61" s="68">
        <v>7.1883348898557631E-2</v>
      </c>
      <c r="C61" s="68">
        <v>3.4428819910909209E-2</v>
      </c>
      <c r="D61" s="68">
        <v>3.0650615529328375E-2</v>
      </c>
      <c r="E61" s="68">
        <v>5.6317176906121313E-2</v>
      </c>
      <c r="F61" s="68">
        <v>4.0076539837287282E-2</v>
      </c>
      <c r="G61" s="68">
        <v>7.9981371741832868E-2</v>
      </c>
      <c r="H61" s="68">
        <f ca="1">Tabel_Core.accdb3[[#This Row],[Indikator]]-SUM(Tabel_Core.accdb3[[#This Row],[Pengemarkedet]:[Banksektoren]])</f>
        <v>-0.16957117502692143</v>
      </c>
    </row>
    <row r="62" spans="1:8" x14ac:dyDescent="0.3">
      <c r="A62" s="7">
        <v>38025</v>
      </c>
      <c r="B62" s="68">
        <v>6.8209967514300099E-2</v>
      </c>
      <c r="C62" s="68">
        <v>3.1591436454664258E-2</v>
      </c>
      <c r="D62" s="68">
        <v>2.5765973132380268E-2</v>
      </c>
      <c r="E62" s="68">
        <v>5.6388645494755765E-2</v>
      </c>
      <c r="F62" s="68">
        <v>3.914402991072076E-2</v>
      </c>
      <c r="G62" s="68">
        <v>7.4564224470236751E-2</v>
      </c>
      <c r="H62" s="68">
        <f ca="1">Tabel_Core.accdb3[[#This Row],[Indikator]]-SUM(Tabel_Core.accdb3[[#This Row],[Pengemarkedet]:[Banksektoren]])</f>
        <v>-0.15924434194845771</v>
      </c>
    </row>
    <row r="63" spans="1:8" x14ac:dyDescent="0.3">
      <c r="A63" s="7">
        <v>38032</v>
      </c>
      <c r="B63" s="68">
        <v>6.3010724999781012E-2</v>
      </c>
      <c r="C63" s="68">
        <v>3.1598626454256193E-2</v>
      </c>
      <c r="D63" s="68">
        <v>2.4362277972336741E-2</v>
      </c>
      <c r="E63" s="68">
        <v>4.8637204457126729E-2</v>
      </c>
      <c r="F63" s="68">
        <v>3.8714949757979296E-2</v>
      </c>
      <c r="G63" s="68">
        <v>7.4664003718035582E-2</v>
      </c>
      <c r="H63" s="68">
        <f ca="1">Tabel_Core.accdb3[[#This Row],[Indikator]]-SUM(Tabel_Core.accdb3[[#This Row],[Pengemarkedet]:[Banksektoren]])</f>
        <v>-0.15496633735995352</v>
      </c>
    </row>
    <row r="64" spans="1:8" x14ac:dyDescent="0.3">
      <c r="A64" s="7">
        <v>38039</v>
      </c>
      <c r="B64" s="68">
        <v>5.5375018891702099E-2</v>
      </c>
      <c r="C64" s="68">
        <v>2.9234525559419682E-2</v>
      </c>
      <c r="D64" s="68">
        <v>2.4928828183162239E-2</v>
      </c>
      <c r="E64" s="68">
        <v>3.7757158571727796E-2</v>
      </c>
      <c r="F64" s="68">
        <v>3.6441742607954797E-2</v>
      </c>
      <c r="G64" s="68">
        <v>7.4160604707183608E-2</v>
      </c>
      <c r="H64" s="68">
        <f ca="1">Tabel_Core.accdb3[[#This Row],[Indikator]]-SUM(Tabel_Core.accdb3[[#This Row],[Pengemarkedet]:[Banksektoren]])</f>
        <v>-0.14714784073774603</v>
      </c>
    </row>
    <row r="65" spans="1:8" x14ac:dyDescent="0.3">
      <c r="A65" s="7">
        <v>38046</v>
      </c>
      <c r="B65" s="68">
        <v>4.6585778082958801E-2</v>
      </c>
      <c r="C65" s="68">
        <v>2.39809212655245E-2</v>
      </c>
      <c r="D65" s="68">
        <v>2.0399895144223638E-2</v>
      </c>
      <c r="E65" s="68">
        <v>3.2064335407208169E-2</v>
      </c>
      <c r="F65" s="68">
        <v>2.5824074479887431E-2</v>
      </c>
      <c r="G65" s="68">
        <v>6.8473708147191392E-2</v>
      </c>
      <c r="H65" s="68">
        <f ca="1">Tabel_Core.accdb3[[#This Row],[Indikator]]-SUM(Tabel_Core.accdb3[[#This Row],[Pengemarkedet]:[Banksektoren]])</f>
        <v>-0.12415715636107633</v>
      </c>
    </row>
    <row r="66" spans="1:8" x14ac:dyDescent="0.3">
      <c r="A66" s="7">
        <v>38053</v>
      </c>
      <c r="B66" s="68">
        <v>4.6182252464423264E-2</v>
      </c>
      <c r="C66" s="68">
        <v>2.7508351888829566E-2</v>
      </c>
      <c r="D66" s="68">
        <v>2.4398470273001092E-2</v>
      </c>
      <c r="E66" s="68">
        <v>2.8547494029095729E-2</v>
      </c>
      <c r="F66" s="68">
        <v>2.966442827111709E-2</v>
      </c>
      <c r="G66" s="68">
        <v>6.8235502448148883E-2</v>
      </c>
      <c r="H66" s="68">
        <f ca="1">Tabel_Core.accdb3[[#This Row],[Indikator]]-SUM(Tabel_Core.accdb3[[#This Row],[Pengemarkedet]:[Banksektoren]])</f>
        <v>-0.1321719944457691</v>
      </c>
    </row>
    <row r="67" spans="1:8" x14ac:dyDescent="0.3">
      <c r="A67" s="7">
        <v>38060</v>
      </c>
      <c r="B67" s="68">
        <v>4.7382082397140604E-2</v>
      </c>
      <c r="C67" s="68">
        <v>2.5671601221247925E-2</v>
      </c>
      <c r="D67" s="68">
        <v>2.5255756894235228E-2</v>
      </c>
      <c r="E67" s="68">
        <v>3.2130452249022834E-2</v>
      </c>
      <c r="F67" s="68">
        <v>3.7029459772758205E-2</v>
      </c>
      <c r="G67" s="68">
        <v>6.8401501464396885E-2</v>
      </c>
      <c r="H67" s="68">
        <f ca="1">Tabel_Core.accdb3[[#This Row],[Indikator]]-SUM(Tabel_Core.accdb3[[#This Row],[Pengemarkedet]:[Banksektoren]])</f>
        <v>-0.14110668920452046</v>
      </c>
    </row>
    <row r="68" spans="1:8" x14ac:dyDescent="0.3">
      <c r="A68" s="7">
        <v>38067</v>
      </c>
      <c r="B68" s="68">
        <v>4.6600748262480798E-2</v>
      </c>
      <c r="C68" s="68">
        <v>2.6818480051014979E-2</v>
      </c>
      <c r="D68" s="68">
        <v>2.2382382610598734E-2</v>
      </c>
      <c r="E68" s="68">
        <v>3.3891135194305096E-2</v>
      </c>
      <c r="F68" s="68">
        <v>3.7393310089470888E-2</v>
      </c>
      <c r="G68" s="68">
        <v>6.9970597375653865E-2</v>
      </c>
      <c r="H68" s="68">
        <f ca="1">Tabel_Core.accdb3[[#This Row],[Indikator]]-SUM(Tabel_Core.accdb3[[#This Row],[Pengemarkedet]:[Banksektoren]])</f>
        <v>-0.14385515705856278</v>
      </c>
    </row>
    <row r="69" spans="1:8" x14ac:dyDescent="0.3">
      <c r="A69" s="7">
        <v>38074</v>
      </c>
      <c r="B69" s="68">
        <v>4.9737111989376651E-2</v>
      </c>
      <c r="C69" s="68">
        <v>2.9839660940648067E-2</v>
      </c>
      <c r="D69" s="68">
        <v>2.401591730775925E-2</v>
      </c>
      <c r="E69" s="68">
        <v>4.0809547334371178E-2</v>
      </c>
      <c r="F69" s="68">
        <v>4.1756901869500013E-2</v>
      </c>
      <c r="G69" s="68">
        <v>7.6023881407466798E-2</v>
      </c>
      <c r="H69" s="68">
        <f ca="1">Tabel_Core.accdb3[[#This Row],[Indikator]]-SUM(Tabel_Core.accdb3[[#This Row],[Pengemarkedet]:[Banksektoren]])</f>
        <v>-0.16270879687036865</v>
      </c>
    </row>
    <row r="70" spans="1:8" x14ac:dyDescent="0.3">
      <c r="A70" s="7">
        <v>38081</v>
      </c>
      <c r="B70" s="68">
        <v>4.7494085766248466E-2</v>
      </c>
      <c r="C70" s="68">
        <v>3.056745442914514E-2</v>
      </c>
      <c r="D70" s="68">
        <v>2.3754204839559721E-2</v>
      </c>
      <c r="E70" s="68">
        <v>4.3229606162973215E-2</v>
      </c>
      <c r="F70" s="68">
        <v>3.7376850460045845E-2</v>
      </c>
      <c r="G70" s="68">
        <v>7.8912050229728234E-2</v>
      </c>
      <c r="H70" s="68">
        <f ca="1">Tabel_Core.accdb3[[#This Row],[Indikator]]-SUM(Tabel_Core.accdb3[[#This Row],[Pengemarkedet]:[Banksektoren]])</f>
        <v>-0.16634608035520371</v>
      </c>
    </row>
    <row r="71" spans="1:8" x14ac:dyDescent="0.3">
      <c r="A71" s="7">
        <v>38088</v>
      </c>
      <c r="B71" s="68">
        <v>4.5555787812119192E-2</v>
      </c>
      <c r="C71" s="68">
        <v>3.3123588478029597E-2</v>
      </c>
      <c r="D71" s="68">
        <v>2.2925242077892552E-2</v>
      </c>
      <c r="E71" s="68">
        <v>4.4242457402720169E-2</v>
      </c>
      <c r="F71" s="68">
        <v>3.284066811213273E-2</v>
      </c>
      <c r="G71" s="68">
        <v>7.2210239021086337E-2</v>
      </c>
      <c r="H71" s="68">
        <f ca="1">Tabel_Core.accdb3[[#This Row],[Indikator]]-SUM(Tabel_Core.accdb3[[#This Row],[Pengemarkedet]:[Banksektoren]])</f>
        <v>-0.15978640727974219</v>
      </c>
    </row>
    <row r="72" spans="1:8" x14ac:dyDescent="0.3">
      <c r="A72" s="7">
        <v>38095</v>
      </c>
      <c r="B72" s="68">
        <v>4.4819293781054141E-2</v>
      </c>
      <c r="C72" s="68">
        <v>3.1082529104710269E-2</v>
      </c>
      <c r="D72" s="68">
        <v>2.2933007906897309E-2</v>
      </c>
      <c r="E72" s="68">
        <v>4.3486432840690287E-2</v>
      </c>
      <c r="F72" s="68">
        <v>3.0454820895962638E-2</v>
      </c>
      <c r="G72" s="68">
        <v>6.1936045906330783E-2</v>
      </c>
      <c r="H72" s="68">
        <f ca="1">Tabel_Core.accdb3[[#This Row],[Indikator]]-SUM(Tabel_Core.accdb3[[#This Row],[Pengemarkedet]:[Banksektoren]])</f>
        <v>-0.14507354287353713</v>
      </c>
    </row>
    <row r="73" spans="1:8" x14ac:dyDescent="0.3">
      <c r="A73" s="7">
        <v>38102</v>
      </c>
      <c r="B73" s="68">
        <v>4.3779214321354482E-2</v>
      </c>
      <c r="C73" s="68">
        <v>2.8706192168857194E-2</v>
      </c>
      <c r="D73" s="68">
        <v>2.100773119089664E-2</v>
      </c>
      <c r="E73" s="68">
        <v>3.968972230446581E-2</v>
      </c>
      <c r="F73" s="68">
        <v>2.7898021294880067E-2</v>
      </c>
      <c r="G73" s="68">
        <v>4.7369553672895283E-2</v>
      </c>
      <c r="H73" s="68">
        <f ca="1">Tabel_Core.accdb3[[#This Row],[Indikator]]-SUM(Tabel_Core.accdb3[[#This Row],[Pengemarkedet]:[Banksektoren]])</f>
        <v>-0.12089200631064051</v>
      </c>
    </row>
    <row r="74" spans="1:8" x14ac:dyDescent="0.3">
      <c r="A74" s="7">
        <v>38109</v>
      </c>
      <c r="B74" s="68">
        <v>4.4656241634644808E-2</v>
      </c>
      <c r="C74" s="68">
        <v>2.5362511952316594E-2</v>
      </c>
      <c r="D74" s="68">
        <v>1.4607012476062997E-2</v>
      </c>
      <c r="E74" s="68">
        <v>3.9062612515138262E-2</v>
      </c>
      <c r="F74" s="68">
        <v>2.9022316952501619E-2</v>
      </c>
      <c r="G74" s="68">
        <v>3.708217407005502E-2</v>
      </c>
      <c r="H74" s="68">
        <f ca="1">Tabel_Core.accdb3[[#This Row],[Indikator]]-SUM(Tabel_Core.accdb3[[#This Row],[Pengemarkedet]:[Banksektoren]])</f>
        <v>-0.10048038633142968</v>
      </c>
    </row>
    <row r="75" spans="1:8" x14ac:dyDescent="0.3">
      <c r="A75" s="7">
        <v>38116</v>
      </c>
      <c r="B75" s="68">
        <v>4.8284039721240533E-2</v>
      </c>
      <c r="C75" s="68">
        <v>2.4208550510550517E-2</v>
      </c>
      <c r="D75" s="68">
        <v>1.5364844162859733E-2</v>
      </c>
      <c r="E75" s="68">
        <v>3.5776592968278481E-2</v>
      </c>
      <c r="F75" s="68">
        <v>3.0613770603025808E-2</v>
      </c>
      <c r="G75" s="68">
        <v>3.9001922857810303E-2</v>
      </c>
      <c r="H75" s="68">
        <f ca="1">Tabel_Core.accdb3[[#This Row],[Indikator]]-SUM(Tabel_Core.accdb3[[#This Row],[Pengemarkedet]:[Banksektoren]])</f>
        <v>-9.6681641381284295E-2</v>
      </c>
    </row>
    <row r="76" spans="1:8" x14ac:dyDescent="0.3">
      <c r="A76" s="7">
        <v>38123</v>
      </c>
      <c r="B76" s="68">
        <v>5.3968119232058458E-2</v>
      </c>
      <c r="C76" s="68">
        <v>2.5925488264169072E-2</v>
      </c>
      <c r="D76" s="68">
        <v>1.5691654489918244E-2</v>
      </c>
      <c r="E76" s="68">
        <v>3.9742372670897808E-2</v>
      </c>
      <c r="F76" s="68">
        <v>3.6433906401269159E-2</v>
      </c>
      <c r="G76" s="68">
        <v>4.4239427340295241E-2</v>
      </c>
      <c r="H76" s="68">
        <f ca="1">Tabel_Core.accdb3[[#This Row],[Indikator]]-SUM(Tabel_Core.accdb3[[#This Row],[Pengemarkedet]:[Banksektoren]])</f>
        <v>-0.10806472993449107</v>
      </c>
    </row>
    <row r="77" spans="1:8" x14ac:dyDescent="0.3">
      <c r="A77" s="7">
        <v>38130</v>
      </c>
      <c r="B77" s="68">
        <v>5.93323266344567E-2</v>
      </c>
      <c r="C77" s="68">
        <v>2.6477499274734209E-2</v>
      </c>
      <c r="D77" s="68">
        <v>1.9544515781217506E-2</v>
      </c>
      <c r="E77" s="68">
        <v>4.0520877823524988E-2</v>
      </c>
      <c r="F77" s="68">
        <v>3.8462004778379716E-2</v>
      </c>
      <c r="G77" s="68">
        <v>5.3236967363365306E-2</v>
      </c>
      <c r="H77" s="68">
        <f ca="1">Tabel_Core.accdb3[[#This Row],[Indikator]]-SUM(Tabel_Core.accdb3[[#This Row],[Pengemarkedet]:[Banksektoren]])</f>
        <v>-0.11890953838676502</v>
      </c>
    </row>
    <row r="78" spans="1:8" x14ac:dyDescent="0.3">
      <c r="A78" s="7">
        <v>38137</v>
      </c>
      <c r="B78" s="68">
        <v>5.8004893309183313E-2</v>
      </c>
      <c r="C78" s="68">
        <v>2.3122846569684108E-2</v>
      </c>
      <c r="D78" s="68">
        <v>2.2596712046798619E-2</v>
      </c>
      <c r="E78" s="68">
        <v>3.5543767733806131E-2</v>
      </c>
      <c r="F78" s="68">
        <v>3.5911760562463188E-2</v>
      </c>
      <c r="G78" s="68">
        <v>5.3111173932720732E-2</v>
      </c>
      <c r="H78" s="68">
        <f ca="1">Tabel_Core.accdb3[[#This Row],[Indikator]]-SUM(Tabel_Core.accdb3[[#This Row],[Pengemarkedet]:[Banksektoren]])</f>
        <v>-0.11228136753628945</v>
      </c>
    </row>
    <row r="79" spans="1:8" x14ac:dyDescent="0.3">
      <c r="A79" s="7">
        <v>38144</v>
      </c>
      <c r="B79" s="68">
        <v>5.4942601125829577E-2</v>
      </c>
      <c r="C79" s="68">
        <v>1.9423202086071581E-2</v>
      </c>
      <c r="D79" s="68">
        <v>1.9650232468251854E-2</v>
      </c>
      <c r="E79" s="68">
        <v>3.3396956988785288E-2</v>
      </c>
      <c r="F79" s="68">
        <v>2.8187344294280506E-2</v>
      </c>
      <c r="G79" s="68">
        <v>4.7027516272090175E-2</v>
      </c>
      <c r="H79" s="68">
        <f ca="1">Tabel_Core.accdb3[[#This Row],[Indikator]]-SUM(Tabel_Core.accdb3[[#This Row],[Pengemarkedet]:[Banksektoren]])</f>
        <v>-9.2742650983649838E-2</v>
      </c>
    </row>
    <row r="80" spans="1:8" x14ac:dyDescent="0.3">
      <c r="A80" s="7">
        <v>38151</v>
      </c>
      <c r="B80" s="68">
        <v>5.4524998344951239E-2</v>
      </c>
      <c r="C80" s="68">
        <v>1.7015809148325081E-2</v>
      </c>
      <c r="D80" s="68">
        <v>1.8017369827724925E-2</v>
      </c>
      <c r="E80" s="68">
        <v>3.1768193299371424E-2</v>
      </c>
      <c r="F80" s="68">
        <v>2.7612688336701066E-2</v>
      </c>
      <c r="G80" s="68">
        <v>4.1119997945033175E-2</v>
      </c>
      <c r="H80" s="68">
        <f ca="1">Tabel_Core.accdb3[[#This Row],[Indikator]]-SUM(Tabel_Core.accdb3[[#This Row],[Pengemarkedet]:[Banksektoren]])</f>
        <v>-8.1009060212204428E-2</v>
      </c>
    </row>
    <row r="81" spans="1:8" x14ac:dyDescent="0.3">
      <c r="A81" s="7">
        <v>38158</v>
      </c>
      <c r="B81" s="68">
        <v>5.3494922165520334E-2</v>
      </c>
      <c r="C81" s="68">
        <v>1.5288567400330667E-2</v>
      </c>
      <c r="D81" s="68">
        <v>1.5546804512114709E-2</v>
      </c>
      <c r="E81" s="68">
        <v>3.0253565627561513E-2</v>
      </c>
      <c r="F81" s="68">
        <v>2.7209436421027109E-2</v>
      </c>
      <c r="G81" s="68">
        <v>3.4887945682774063E-2</v>
      </c>
      <c r="H81" s="68">
        <f ca="1">Tabel_Core.accdb3[[#This Row],[Indikator]]-SUM(Tabel_Core.accdb3[[#This Row],[Pengemarkedet]:[Banksektoren]])</f>
        <v>-6.9691397478287731E-2</v>
      </c>
    </row>
    <row r="82" spans="1:8" x14ac:dyDescent="0.3">
      <c r="A82" s="7">
        <v>38165</v>
      </c>
      <c r="B82" s="68">
        <v>5.301308299716169E-2</v>
      </c>
      <c r="C82" s="68">
        <v>1.4395361650274614E-2</v>
      </c>
      <c r="D82" s="68">
        <v>1.2737450806135472E-2</v>
      </c>
      <c r="E82" s="68">
        <v>2.8124278968556789E-2</v>
      </c>
      <c r="F82" s="68">
        <v>2.2811126651371302E-2</v>
      </c>
      <c r="G82" s="68">
        <v>3.2936049976573845E-2</v>
      </c>
      <c r="H82" s="68">
        <f ca="1">Tabel_Core.accdb3[[#This Row],[Indikator]]-SUM(Tabel_Core.accdb3[[#This Row],[Pengemarkedet]:[Banksektoren]])</f>
        <v>-5.7991185055750336E-2</v>
      </c>
    </row>
    <row r="83" spans="1:8" x14ac:dyDescent="0.3">
      <c r="A83" s="7">
        <v>38172</v>
      </c>
      <c r="B83" s="68">
        <v>6.1170651212450869E-2</v>
      </c>
      <c r="C83" s="68">
        <v>1.6602690967969947E-2</v>
      </c>
      <c r="D83" s="68">
        <v>1.6929407352691647E-2</v>
      </c>
      <c r="E83" s="68">
        <v>2.7093147801257017E-2</v>
      </c>
      <c r="F83" s="68">
        <v>2.5867392860102922E-2</v>
      </c>
      <c r="G83" s="68">
        <v>3.6904546303494171E-2</v>
      </c>
      <c r="H83" s="68">
        <f ca="1">Tabel_Core.accdb3[[#This Row],[Indikator]]-SUM(Tabel_Core.accdb3[[#This Row],[Pengemarkedet]:[Banksektoren]])</f>
        <v>-6.2226534073064832E-2</v>
      </c>
    </row>
    <row r="84" spans="1:8" x14ac:dyDescent="0.3">
      <c r="A84" s="7">
        <v>38179</v>
      </c>
      <c r="B84" s="68">
        <v>5.7153768358872509E-2</v>
      </c>
      <c r="C84" s="68">
        <v>1.5125468671981945E-2</v>
      </c>
      <c r="D84" s="68">
        <v>1.6305304988677223E-2</v>
      </c>
      <c r="E84" s="68">
        <v>1.9243382966218827E-2</v>
      </c>
      <c r="F84" s="68">
        <v>1.6853754735887856E-2</v>
      </c>
      <c r="G84" s="68">
        <v>3.563183939185758E-2</v>
      </c>
      <c r="H84" s="68">
        <f ca="1">Tabel_Core.accdb3[[#This Row],[Indikator]]-SUM(Tabel_Core.accdb3[[#This Row],[Pengemarkedet]:[Banksektoren]])</f>
        <v>-4.6005982395750905E-2</v>
      </c>
    </row>
    <row r="85" spans="1:8" x14ac:dyDescent="0.3">
      <c r="A85" s="7">
        <v>38186</v>
      </c>
      <c r="B85" s="68">
        <v>5.9370603335046422E-2</v>
      </c>
      <c r="C85" s="68">
        <v>1.3918987463554484E-2</v>
      </c>
      <c r="D85" s="68">
        <v>1.6266313589278932E-2</v>
      </c>
      <c r="E85" s="68">
        <v>1.3699642499117799E-2</v>
      </c>
      <c r="F85" s="68">
        <v>1.0978841728897211E-2</v>
      </c>
      <c r="G85" s="68">
        <v>3.8511352685429871E-2</v>
      </c>
      <c r="H85" s="68">
        <f ca="1">Tabel_Core.accdb3[[#This Row],[Indikator]]-SUM(Tabel_Core.accdb3[[#This Row],[Pengemarkedet]:[Banksektoren]])</f>
        <v>-3.4004534631231882E-2</v>
      </c>
    </row>
    <row r="86" spans="1:8" x14ac:dyDescent="0.3">
      <c r="A86" s="7">
        <v>38193</v>
      </c>
      <c r="B86" s="68">
        <v>6.5441997719319869E-2</v>
      </c>
      <c r="C86" s="68">
        <v>1.5037301281829122E-2</v>
      </c>
      <c r="D86" s="68">
        <v>1.7577824006909527E-2</v>
      </c>
      <c r="E86" s="68">
        <v>1.4929216365571811E-2</v>
      </c>
      <c r="F86" s="68">
        <v>1.3377814641894239E-2</v>
      </c>
      <c r="G86" s="68">
        <v>4.173109845253014E-2</v>
      </c>
      <c r="H86" s="68">
        <f ca="1">Tabel_Core.accdb3[[#This Row],[Indikator]]-SUM(Tabel_Core.accdb3[[#This Row],[Pengemarkedet]:[Banksektoren]])</f>
        <v>-3.7211257029414982E-2</v>
      </c>
    </row>
    <row r="87" spans="1:8" x14ac:dyDescent="0.3">
      <c r="A87" s="7">
        <v>38200</v>
      </c>
      <c r="B87" s="68">
        <v>6.5982157725149815E-2</v>
      </c>
      <c r="C87" s="68">
        <v>1.3153903580850855E-2</v>
      </c>
      <c r="D87" s="68">
        <v>1.6216449323720971E-2</v>
      </c>
      <c r="E87" s="68">
        <v>1.67046711889796E-2</v>
      </c>
      <c r="F87" s="68">
        <v>9.4489266015474228E-3</v>
      </c>
      <c r="G87" s="68">
        <v>4.1636892744081236E-2</v>
      </c>
      <c r="H87" s="68">
        <f ca="1">Tabel_Core.accdb3[[#This Row],[Indikator]]-SUM(Tabel_Core.accdb3[[#This Row],[Pengemarkedet]:[Banksektoren]])</f>
        <v>-3.1178685714030263E-2</v>
      </c>
    </row>
    <row r="88" spans="1:8" x14ac:dyDescent="0.3">
      <c r="A88" s="7">
        <v>38207</v>
      </c>
      <c r="B88" s="68">
        <v>7.5069646920712871E-2</v>
      </c>
      <c r="C88" s="68">
        <v>1.4252148416351718E-2</v>
      </c>
      <c r="D88" s="68">
        <v>1.9207210060495885E-2</v>
      </c>
      <c r="E88" s="68">
        <v>2.0261384045042682E-2</v>
      </c>
      <c r="F88" s="68">
        <v>1.3043372779839302E-2</v>
      </c>
      <c r="G88" s="68">
        <v>4.4347969426887818E-2</v>
      </c>
      <c r="H88" s="68">
        <f ca="1">Tabel_Core.accdb3[[#This Row],[Indikator]]-SUM(Tabel_Core.accdb3[[#This Row],[Pengemarkedet]:[Banksektoren]])</f>
        <v>-3.6042437807904532E-2</v>
      </c>
    </row>
    <row r="89" spans="1:8" x14ac:dyDescent="0.3">
      <c r="A89" s="7">
        <v>38214</v>
      </c>
      <c r="B89" s="68">
        <v>7.5694510613490501E-2</v>
      </c>
      <c r="C89" s="68">
        <v>1.362929411568998E-2</v>
      </c>
      <c r="D89" s="68">
        <v>1.7418743086249876E-2</v>
      </c>
      <c r="E89" s="68">
        <v>2.3958703928032052E-2</v>
      </c>
      <c r="F89" s="68">
        <v>1.299826254574381E-2</v>
      </c>
      <c r="G89" s="68">
        <v>4.2299335008513267E-2</v>
      </c>
      <c r="H89" s="68">
        <f ca="1">Tabel_Core.accdb3[[#This Row],[Indikator]]-SUM(Tabel_Core.accdb3[[#This Row],[Pengemarkedet]:[Banksektoren]])</f>
        <v>-3.460982807073848E-2</v>
      </c>
    </row>
    <row r="90" spans="1:8" x14ac:dyDescent="0.3">
      <c r="A90" s="7">
        <v>38221</v>
      </c>
      <c r="B90" s="68">
        <v>7.7536999839158668E-2</v>
      </c>
      <c r="C90" s="68">
        <v>1.380365013105293E-2</v>
      </c>
      <c r="D90" s="68">
        <v>1.6518905524403334E-2</v>
      </c>
      <c r="E90" s="68">
        <v>2.3560159370109052E-2</v>
      </c>
      <c r="F90" s="68">
        <v>1.1150602889349288E-2</v>
      </c>
      <c r="G90" s="68">
        <v>4.733187745355881E-2</v>
      </c>
      <c r="H90" s="68">
        <f ca="1">Tabel_Core.accdb3[[#This Row],[Indikator]]-SUM(Tabel_Core.accdb3[[#This Row],[Pengemarkedet]:[Banksektoren]])</f>
        <v>-3.4828195529314737E-2</v>
      </c>
    </row>
    <row r="91" spans="1:8" x14ac:dyDescent="0.3">
      <c r="A91" s="7">
        <v>38228</v>
      </c>
      <c r="B91" s="68">
        <v>7.3503219998313996E-2</v>
      </c>
      <c r="C91" s="68">
        <v>1.2997638167064472E-2</v>
      </c>
      <c r="D91" s="68">
        <v>1.4365654593870215E-2</v>
      </c>
      <c r="E91" s="68">
        <v>2.2754723556540565E-2</v>
      </c>
      <c r="F91" s="68">
        <v>1.520670131081632E-2</v>
      </c>
      <c r="G91" s="68">
        <v>4.4030382394160537E-2</v>
      </c>
      <c r="H91" s="68">
        <f ca="1">Tabel_Core.accdb3[[#This Row],[Indikator]]-SUM(Tabel_Core.accdb3[[#This Row],[Pengemarkedet]:[Banksektoren]])</f>
        <v>-3.5851880024138111E-2</v>
      </c>
    </row>
    <row r="92" spans="1:8" x14ac:dyDescent="0.3">
      <c r="A92" s="7">
        <v>38235</v>
      </c>
      <c r="B92" s="68">
        <v>6.7206633475527952E-2</v>
      </c>
      <c r="C92" s="68">
        <v>1.1954372116559822E-2</v>
      </c>
      <c r="D92" s="68">
        <v>1.2510790402939393E-2</v>
      </c>
      <c r="E92" s="68">
        <v>2.014029788881367E-2</v>
      </c>
      <c r="F92" s="68">
        <v>1.3787902092529926E-2</v>
      </c>
      <c r="G92" s="68">
        <v>4.1729862697922206E-2</v>
      </c>
      <c r="H92" s="68">
        <f ca="1">Tabel_Core.accdb3[[#This Row],[Indikator]]-SUM(Tabel_Core.accdb3[[#This Row],[Pengemarkedet]:[Banksektoren]])</f>
        <v>-3.2916591723237063E-2</v>
      </c>
    </row>
    <row r="93" spans="1:8" x14ac:dyDescent="0.3">
      <c r="A93" s="7">
        <v>38242</v>
      </c>
      <c r="B93" s="68">
        <v>6.0338912187355459E-2</v>
      </c>
      <c r="C93" s="68">
        <v>1.1378183209051061E-2</v>
      </c>
      <c r="D93" s="68">
        <v>1.2623572038265415E-2</v>
      </c>
      <c r="E93" s="68">
        <v>1.6039690316367688E-2</v>
      </c>
      <c r="F93" s="68">
        <v>1.3264898741697482E-2</v>
      </c>
      <c r="G93" s="68">
        <v>3.6934268857099523E-2</v>
      </c>
      <c r="H93" s="68">
        <f ca="1">Tabel_Core.accdb3[[#This Row],[Indikator]]-SUM(Tabel_Core.accdb3[[#This Row],[Pengemarkedet]:[Banksektoren]])</f>
        <v>-2.9901700975125706E-2</v>
      </c>
    </row>
    <row r="94" spans="1:8" x14ac:dyDescent="0.3">
      <c r="A94" s="7">
        <v>38249</v>
      </c>
      <c r="B94" s="68">
        <v>5.3667062624504817E-2</v>
      </c>
      <c r="C94" s="68">
        <v>9.9935661649466039E-3</v>
      </c>
      <c r="D94" s="68">
        <v>1.1680647329347343E-2</v>
      </c>
      <c r="E94" s="68">
        <v>1.5734734252359241E-2</v>
      </c>
      <c r="F94" s="68">
        <v>1.3150310210107504E-2</v>
      </c>
      <c r="G94" s="68">
        <v>2.7651905084848473E-2</v>
      </c>
      <c r="H94" s="68">
        <f ca="1">Tabel_Core.accdb3[[#This Row],[Indikator]]-SUM(Tabel_Core.accdb3[[#This Row],[Pengemarkedet]:[Banksektoren]])</f>
        <v>-2.4544100417104343E-2</v>
      </c>
    </row>
    <row r="95" spans="1:8" x14ac:dyDescent="0.3">
      <c r="A95" s="7">
        <v>38256</v>
      </c>
      <c r="B95" s="68">
        <v>5.2713763506669127E-2</v>
      </c>
      <c r="C95" s="68">
        <v>9.1098994656255081E-3</v>
      </c>
      <c r="D95" s="68">
        <v>1.1624728506091154E-2</v>
      </c>
      <c r="E95" s="68">
        <v>1.3429735199482951E-2</v>
      </c>
      <c r="F95" s="68">
        <v>1.2318952055290161E-2</v>
      </c>
      <c r="G95" s="68">
        <v>2.7066973530813165E-2</v>
      </c>
      <c r="H95" s="68">
        <f ca="1">Tabel_Core.accdb3[[#This Row],[Indikator]]-SUM(Tabel_Core.accdb3[[#This Row],[Pengemarkedet]:[Banksektoren]])</f>
        <v>-2.0836525250633807E-2</v>
      </c>
    </row>
    <row r="96" spans="1:8" x14ac:dyDescent="0.3">
      <c r="A96" s="7">
        <v>38263</v>
      </c>
      <c r="B96" s="68">
        <v>5.4959555006340401E-2</v>
      </c>
      <c r="C96" s="68">
        <v>8.5878662981281103E-3</v>
      </c>
      <c r="D96" s="68">
        <v>1.1166402075314399E-2</v>
      </c>
      <c r="E96" s="68">
        <v>1.2849288994621341E-2</v>
      </c>
      <c r="F96" s="68">
        <v>1.2375766140600399E-2</v>
      </c>
      <c r="G96" s="68">
        <v>2.9341555631252E-2</v>
      </c>
      <c r="H96" s="68">
        <f ca="1">Tabel_Core.accdb3[[#This Row],[Indikator]]-SUM(Tabel_Core.accdb3[[#This Row],[Pengemarkedet]:[Banksektoren]])</f>
        <v>-1.9361324133575851E-2</v>
      </c>
    </row>
    <row r="97" spans="1:8" x14ac:dyDescent="0.3">
      <c r="A97" s="7">
        <v>38270</v>
      </c>
      <c r="B97" s="68">
        <v>5.6571775231693801E-2</v>
      </c>
      <c r="C97" s="68">
        <v>7.637577323325353E-3</v>
      </c>
      <c r="D97" s="68">
        <v>1.0965054466454949E-2</v>
      </c>
      <c r="E97" s="68">
        <v>1.5440972433873611E-2</v>
      </c>
      <c r="F97" s="68">
        <v>1.3979043502127819E-2</v>
      </c>
      <c r="G97" s="68">
        <v>2.7312402884983277E-2</v>
      </c>
      <c r="H97" s="68">
        <f ca="1">Tabel_Core.accdb3[[#This Row],[Indikator]]-SUM(Tabel_Core.accdb3[[#This Row],[Pengemarkedet]:[Banksektoren]])</f>
        <v>-1.8763275379071208E-2</v>
      </c>
    </row>
    <row r="98" spans="1:8" x14ac:dyDescent="0.3">
      <c r="A98" s="7">
        <v>38277</v>
      </c>
      <c r="B98" s="68">
        <v>5.5969359083964408E-2</v>
      </c>
      <c r="C98" s="68">
        <v>7.3111354231890184E-3</v>
      </c>
      <c r="D98" s="68">
        <v>1.1185021682894054E-2</v>
      </c>
      <c r="E98" s="68">
        <v>1.6564548061427684E-2</v>
      </c>
      <c r="F98" s="68">
        <v>1.4796965568649725E-2</v>
      </c>
      <c r="G98" s="68">
        <v>2.4011217514696103E-2</v>
      </c>
      <c r="H98" s="68">
        <f ca="1">Tabel_Core.accdb3[[#This Row],[Indikator]]-SUM(Tabel_Core.accdb3[[#This Row],[Pengemarkedet]:[Banksektoren]])</f>
        <v>-1.7899529166892171E-2</v>
      </c>
    </row>
    <row r="99" spans="1:8" x14ac:dyDescent="0.3">
      <c r="A99" s="7">
        <v>38284</v>
      </c>
      <c r="B99" s="68">
        <v>5.9325707408244305E-2</v>
      </c>
      <c r="C99" s="68">
        <v>8.1559578165479648E-3</v>
      </c>
      <c r="D99" s="68">
        <v>1.1407285669388525E-2</v>
      </c>
      <c r="E99" s="68">
        <v>2.2275671076229998E-2</v>
      </c>
      <c r="F99" s="68">
        <v>1.3714556420126815E-2</v>
      </c>
      <c r="G99" s="68">
        <v>2.0638351985669257E-2</v>
      </c>
      <c r="H99" s="68">
        <f ca="1">Tabel_Core.accdb3[[#This Row],[Indikator]]-SUM(Tabel_Core.accdb3[[#This Row],[Pengemarkedet]:[Banksektoren]])</f>
        <v>-1.6866115559718245E-2</v>
      </c>
    </row>
    <row r="100" spans="1:8" x14ac:dyDescent="0.3">
      <c r="A100" s="7">
        <v>38291</v>
      </c>
      <c r="B100" s="68">
        <v>7.2996735468912693E-2</v>
      </c>
      <c r="C100" s="68">
        <v>9.5998164406606544E-3</v>
      </c>
      <c r="D100" s="68">
        <v>1.3428961171976811E-2</v>
      </c>
      <c r="E100" s="68">
        <v>3.070197919083489E-2</v>
      </c>
      <c r="F100" s="68">
        <v>1.5094642419363674E-2</v>
      </c>
      <c r="G100" s="68">
        <v>2.4653732224764961E-2</v>
      </c>
      <c r="H100" s="68">
        <f ca="1">Tabel_Core.accdb3[[#This Row],[Indikator]]-SUM(Tabel_Core.accdb3[[#This Row],[Pengemarkedet]:[Banksektoren]])</f>
        <v>-2.0482395978688311E-2</v>
      </c>
    </row>
    <row r="101" spans="1:8" x14ac:dyDescent="0.3">
      <c r="A101" s="7">
        <v>38298</v>
      </c>
      <c r="B101" s="68">
        <v>8.4378119147589137E-2</v>
      </c>
      <c r="C101" s="68">
        <v>1.0608780532376077E-2</v>
      </c>
      <c r="D101" s="68">
        <v>1.5228862430678549E-2</v>
      </c>
      <c r="E101" s="68">
        <v>3.6655782127921491E-2</v>
      </c>
      <c r="F101" s="68">
        <v>1.5254135162798492E-2</v>
      </c>
      <c r="G101" s="68">
        <v>3.0523569133265642E-2</v>
      </c>
      <c r="H101" s="68">
        <f ca="1">Tabel_Core.accdb3[[#This Row],[Indikator]]-SUM(Tabel_Core.accdb3[[#This Row],[Pengemarkedet]:[Banksektoren]])</f>
        <v>-2.3893010239451118E-2</v>
      </c>
    </row>
    <row r="102" spans="1:8" x14ac:dyDescent="0.3">
      <c r="A102" s="7">
        <v>38305</v>
      </c>
      <c r="B102" s="68">
        <v>8.7163160255352048E-2</v>
      </c>
      <c r="C102" s="68">
        <v>1.1496886137007419E-2</v>
      </c>
      <c r="D102" s="68">
        <v>1.4786025441052904E-2</v>
      </c>
      <c r="E102" s="68">
        <v>3.7999556515882119E-2</v>
      </c>
      <c r="F102" s="68">
        <v>1.7477023758788107E-2</v>
      </c>
      <c r="G102" s="68">
        <v>3.0612813697317796E-2</v>
      </c>
      <c r="H102" s="68">
        <f ca="1">Tabel_Core.accdb3[[#This Row],[Indikator]]-SUM(Tabel_Core.accdb3[[#This Row],[Pengemarkedet]:[Banksektoren]])</f>
        <v>-2.5209145294696297E-2</v>
      </c>
    </row>
    <row r="103" spans="1:8" x14ac:dyDescent="0.3">
      <c r="A103" s="7">
        <v>38312</v>
      </c>
      <c r="B103" s="68">
        <v>7.6945440848790764E-2</v>
      </c>
      <c r="C103" s="68">
        <v>9.9676042318912732E-3</v>
      </c>
      <c r="D103" s="68">
        <v>1.3139235893472084E-2</v>
      </c>
      <c r="E103" s="68">
        <v>3.2951070435689164E-2</v>
      </c>
      <c r="F103" s="68">
        <v>1.4857010330335832E-2</v>
      </c>
      <c r="G103" s="68">
        <v>2.8608041593652534E-2</v>
      </c>
      <c r="H103" s="68">
        <f ca="1">Tabel_Core.accdb3[[#This Row],[Indikator]]-SUM(Tabel_Core.accdb3[[#This Row],[Pengemarkedet]:[Banksektoren]])</f>
        <v>-2.2577521636250111E-2</v>
      </c>
    </row>
    <row r="104" spans="1:8" x14ac:dyDescent="0.3">
      <c r="A104" s="7">
        <v>38319</v>
      </c>
      <c r="B104" s="68">
        <v>5.446433501466709E-2</v>
      </c>
      <c r="C104" s="68">
        <v>8.265429337669411E-3</v>
      </c>
      <c r="D104" s="68">
        <v>8.9943046213744621E-3</v>
      </c>
      <c r="E104" s="68">
        <v>2.4196805397978152E-2</v>
      </c>
      <c r="F104" s="68">
        <v>1.1321369037237083E-2</v>
      </c>
      <c r="G104" s="68">
        <v>1.6850054741139219E-2</v>
      </c>
      <c r="H104" s="68">
        <f ca="1">Tabel_Core.accdb3[[#This Row],[Indikator]]-SUM(Tabel_Core.accdb3[[#This Row],[Pengemarkedet]:[Banksektoren]])</f>
        <v>-1.5163628120731243E-2</v>
      </c>
    </row>
    <row r="105" spans="1:8" x14ac:dyDescent="0.3">
      <c r="A105" s="7">
        <v>38326</v>
      </c>
      <c r="B105" s="68">
        <v>6.0000737430450167E-2</v>
      </c>
      <c r="C105" s="68">
        <v>1.276350802293813E-2</v>
      </c>
      <c r="D105" s="68">
        <v>9.0692268650104605E-3</v>
      </c>
      <c r="E105" s="68">
        <v>1.83231479591945E-2</v>
      </c>
      <c r="F105" s="68">
        <v>1.8164751992987976E-2</v>
      </c>
      <c r="G105" s="68">
        <v>1.795906692227419E-2</v>
      </c>
      <c r="H105" s="68">
        <f ca="1">Tabel_Core.accdb3[[#This Row],[Indikator]]-SUM(Tabel_Core.accdb3[[#This Row],[Pengemarkedet]:[Banksektoren]])</f>
        <v>-1.6278964331955088E-2</v>
      </c>
    </row>
    <row r="106" spans="1:8" x14ac:dyDescent="0.3">
      <c r="A106" s="7">
        <v>38333</v>
      </c>
      <c r="B106" s="68">
        <v>6.7064505337071353E-2</v>
      </c>
      <c r="C106" s="68">
        <v>1.3949357565653766E-2</v>
      </c>
      <c r="D106" s="68">
        <v>1.2027135832974569E-2</v>
      </c>
      <c r="E106" s="68">
        <v>1.897453253733155E-2</v>
      </c>
      <c r="F106" s="68">
        <v>1.7157786843990573E-2</v>
      </c>
      <c r="G106" s="68">
        <v>2.223010899731433E-2</v>
      </c>
      <c r="H106" s="68">
        <f ca="1">Tabel_Core.accdb3[[#This Row],[Indikator]]-SUM(Tabel_Core.accdb3[[#This Row],[Pengemarkedet]:[Banksektoren]])</f>
        <v>-1.7274416440193438E-2</v>
      </c>
    </row>
    <row r="107" spans="1:8" x14ac:dyDescent="0.3">
      <c r="A107" s="7">
        <v>38340</v>
      </c>
      <c r="B107" s="68">
        <v>8.1321312152988171E-2</v>
      </c>
      <c r="C107" s="68">
        <v>1.5510269366941276E-2</v>
      </c>
      <c r="D107" s="68">
        <v>1.4151263107757142E-2</v>
      </c>
      <c r="E107" s="68">
        <v>2.2904643449697018E-2</v>
      </c>
      <c r="F107" s="68">
        <v>2.1174084237827732E-2</v>
      </c>
      <c r="G107" s="68">
        <v>2.8899016692259069E-2</v>
      </c>
      <c r="H107" s="68">
        <f ca="1">Tabel_Core.accdb3[[#This Row],[Indikator]]-SUM(Tabel_Core.accdb3[[#This Row],[Pengemarkedet]:[Banksektoren]])</f>
        <v>-2.1317964701494066E-2</v>
      </c>
    </row>
    <row r="108" spans="1:8" x14ac:dyDescent="0.3">
      <c r="A108" s="7">
        <v>38347</v>
      </c>
      <c r="B108" s="68">
        <v>8.7757483103573578E-2</v>
      </c>
      <c r="C108" s="68">
        <v>1.5480245219206549E-2</v>
      </c>
      <c r="D108" s="68">
        <v>1.5712363893783745E-2</v>
      </c>
      <c r="E108" s="68">
        <v>2.4427902088740697E-2</v>
      </c>
      <c r="F108" s="68">
        <v>2.5353577411197852E-2</v>
      </c>
      <c r="G108" s="68">
        <v>3.0861974838649067E-2</v>
      </c>
      <c r="H108" s="68">
        <f ca="1">Tabel_Core.accdb3[[#This Row],[Indikator]]-SUM(Tabel_Core.accdb3[[#This Row],[Pengemarkedet]:[Banksektoren]])</f>
        <v>-2.4078580348004336E-2</v>
      </c>
    </row>
    <row r="109" spans="1:8" x14ac:dyDescent="0.3">
      <c r="A109" s="7">
        <v>38354</v>
      </c>
      <c r="B109" s="68">
        <v>7.1264881357977525E-2</v>
      </c>
      <c r="C109" s="68">
        <v>1.3248759182691802E-2</v>
      </c>
      <c r="D109" s="68">
        <v>1.4409638684594869E-2</v>
      </c>
      <c r="E109" s="68">
        <v>2.1050489745291369E-2</v>
      </c>
      <c r="F109" s="68">
        <v>1.7235070077795477E-2</v>
      </c>
      <c r="G109" s="68">
        <v>2.3977544555532342E-2</v>
      </c>
      <c r="H109" s="68">
        <f ca="1">Tabel_Core.accdb3[[#This Row],[Indikator]]-SUM(Tabel_Core.accdb3[[#This Row],[Pengemarkedet]:[Banksektoren]])</f>
        <v>-1.8656620887928327E-2</v>
      </c>
    </row>
    <row r="110" spans="1:8" x14ac:dyDescent="0.3">
      <c r="A110" s="7">
        <v>38361</v>
      </c>
      <c r="B110" s="68">
        <v>6.6748238242317251E-2</v>
      </c>
      <c r="C110" s="68">
        <v>1.2254955574489591E-2</v>
      </c>
      <c r="D110" s="68">
        <v>1.3141281565669419E-2</v>
      </c>
      <c r="E110" s="68">
        <v>1.9481975913964902E-2</v>
      </c>
      <c r="F110" s="68">
        <v>2.0386141766043819E-2</v>
      </c>
      <c r="G110" s="68">
        <v>2.0668000709835543E-2</v>
      </c>
      <c r="H110" s="68">
        <f ca="1">Tabel_Core.accdb3[[#This Row],[Indikator]]-SUM(Tabel_Core.accdb3[[#This Row],[Pengemarkedet]:[Banksektoren]])</f>
        <v>-1.9184117287686028E-2</v>
      </c>
    </row>
    <row r="111" spans="1:8" x14ac:dyDescent="0.3">
      <c r="A111" s="7">
        <v>38368</v>
      </c>
      <c r="B111" s="68">
        <v>5.6429315466559701E-2</v>
      </c>
      <c r="C111" s="68">
        <v>1.1571849250718979E-2</v>
      </c>
      <c r="D111" s="68">
        <v>1.1288953804061161E-2</v>
      </c>
      <c r="E111" s="68">
        <v>1.5129820391784374E-2</v>
      </c>
      <c r="F111" s="68">
        <v>1.7582916731810262E-2</v>
      </c>
      <c r="G111" s="68">
        <v>1.7123605832102932E-2</v>
      </c>
      <c r="H111" s="68">
        <f ca="1">Tabel_Core.accdb3[[#This Row],[Indikator]]-SUM(Tabel_Core.accdb3[[#This Row],[Pengemarkedet]:[Banksektoren]])</f>
        <v>-1.6267830543918005E-2</v>
      </c>
    </row>
    <row r="112" spans="1:8" x14ac:dyDescent="0.3">
      <c r="A112" s="7">
        <v>38375</v>
      </c>
      <c r="B112" s="68">
        <v>5.3956677818617869E-2</v>
      </c>
      <c r="C112" s="68">
        <v>1.1512811042290667E-2</v>
      </c>
      <c r="D112" s="68">
        <v>1.0861601995542302E-2</v>
      </c>
      <c r="E112" s="68">
        <v>1.3553503415778668E-2</v>
      </c>
      <c r="F112" s="68">
        <v>1.5241937986616346E-2</v>
      </c>
      <c r="G112" s="68">
        <v>1.7595510346805395E-2</v>
      </c>
      <c r="H112" s="68">
        <f ca="1">Tabel_Core.accdb3[[#This Row],[Indikator]]-SUM(Tabel_Core.accdb3[[#This Row],[Pengemarkedet]:[Banksektoren]])</f>
        <v>-1.4808686968415509E-2</v>
      </c>
    </row>
    <row r="113" spans="1:8" x14ac:dyDescent="0.3">
      <c r="A113" s="7">
        <v>38382</v>
      </c>
      <c r="B113" s="68">
        <v>5.826852722478687E-2</v>
      </c>
      <c r="C113" s="68">
        <v>1.0146898635298187E-2</v>
      </c>
      <c r="D113" s="68">
        <v>1.0976517643539952E-2</v>
      </c>
      <c r="E113" s="68">
        <v>1.7424562835605124E-2</v>
      </c>
      <c r="F113" s="68">
        <v>1.5080149853125616E-2</v>
      </c>
      <c r="G113" s="68">
        <v>1.9709120659109274E-2</v>
      </c>
      <c r="H113" s="68">
        <f ca="1">Tabel_Core.accdb3[[#This Row],[Indikator]]-SUM(Tabel_Core.accdb3[[#This Row],[Pengemarkedet]:[Banksektoren]])</f>
        <v>-1.5068722401891291E-2</v>
      </c>
    </row>
    <row r="114" spans="1:8" x14ac:dyDescent="0.3">
      <c r="A114" s="7">
        <v>38389</v>
      </c>
      <c r="B114" s="68">
        <v>5.552097632727436E-2</v>
      </c>
      <c r="C114" s="68">
        <v>1.0705511401988015E-2</v>
      </c>
      <c r="D114" s="68">
        <v>1.0113633139741993E-2</v>
      </c>
      <c r="E114" s="68">
        <v>1.5415584475843697E-2</v>
      </c>
      <c r="F114" s="68">
        <v>9.7249063037040308E-3</v>
      </c>
      <c r="G114" s="68">
        <v>2.1216937337936143E-2</v>
      </c>
      <c r="H114" s="68">
        <f ca="1">Tabel_Core.accdb3[[#This Row],[Indikator]]-SUM(Tabel_Core.accdb3[[#This Row],[Pengemarkedet]:[Banksektoren]])</f>
        <v>-1.1655596331939508E-2</v>
      </c>
    </row>
    <row r="115" spans="1:8" x14ac:dyDescent="0.3">
      <c r="A115" s="7">
        <v>38396</v>
      </c>
      <c r="B115" s="68">
        <v>5.317774334429673E-2</v>
      </c>
      <c r="C115" s="68">
        <v>9.8489375595717295E-3</v>
      </c>
      <c r="D115" s="68">
        <v>9.9480523347996418E-3</v>
      </c>
      <c r="E115" s="68">
        <v>1.4741333976326834E-2</v>
      </c>
      <c r="F115" s="68">
        <v>8.3964696411149946E-3</v>
      </c>
      <c r="G115" s="68">
        <v>2.0332454564709751E-2</v>
      </c>
      <c r="H115" s="68">
        <f ca="1">Tabel_Core.accdb3[[#This Row],[Indikator]]-SUM(Tabel_Core.accdb3[[#This Row],[Pengemarkedet]:[Banksektoren]])</f>
        <v>-1.0089504732226223E-2</v>
      </c>
    </row>
    <row r="116" spans="1:8" x14ac:dyDescent="0.3">
      <c r="A116" s="7">
        <v>38403</v>
      </c>
      <c r="B116" s="68">
        <v>5.1018924492226697E-2</v>
      </c>
      <c r="C116" s="68">
        <v>9.6507576216492003E-3</v>
      </c>
      <c r="D116" s="68">
        <v>1.0614701928765445E-2</v>
      </c>
      <c r="E116" s="68">
        <v>1.3885662905009338E-2</v>
      </c>
      <c r="F116" s="68">
        <v>6.2762089193809309E-3</v>
      </c>
      <c r="G116" s="68">
        <v>1.8994016066416493E-2</v>
      </c>
      <c r="H116" s="68">
        <f ca="1">Tabel_Core.accdb3[[#This Row],[Indikator]]-SUM(Tabel_Core.accdb3[[#This Row],[Pengemarkedet]:[Banksektoren]])</f>
        <v>-8.4024229489947089E-3</v>
      </c>
    </row>
    <row r="117" spans="1:8" x14ac:dyDescent="0.3">
      <c r="A117" s="7">
        <v>38410</v>
      </c>
      <c r="B117" s="68">
        <v>4.4769783536252224E-2</v>
      </c>
      <c r="C117" s="68">
        <v>7.3622980287059055E-3</v>
      </c>
      <c r="D117" s="68">
        <v>9.0762611178268962E-3</v>
      </c>
      <c r="E117" s="68">
        <v>1.0272776395540809E-2</v>
      </c>
      <c r="F117" s="68">
        <v>6.5396322163273034E-3</v>
      </c>
      <c r="G117" s="68">
        <v>1.8330239318493542E-2</v>
      </c>
      <c r="H117" s="68">
        <f ca="1">Tabel_Core.accdb3[[#This Row],[Indikator]]-SUM(Tabel_Core.accdb3[[#This Row],[Pengemarkedet]:[Banksektoren]])</f>
        <v>-6.8114235406422363E-3</v>
      </c>
    </row>
    <row r="118" spans="1:8" x14ac:dyDescent="0.3">
      <c r="A118" s="7">
        <v>38417</v>
      </c>
      <c r="B118" s="68">
        <v>4.4008005482710347E-2</v>
      </c>
      <c r="C118" s="68">
        <v>5.2894655906660423E-3</v>
      </c>
      <c r="D118" s="68">
        <v>9.8974179779777009E-3</v>
      </c>
      <c r="E118" s="68">
        <v>1.0257607045963036E-2</v>
      </c>
      <c r="F118" s="68">
        <v>6.9040401184879471E-3</v>
      </c>
      <c r="G118" s="68">
        <v>1.7910853083154103E-2</v>
      </c>
      <c r="H118" s="68">
        <f ca="1">Tabel_Core.accdb3[[#This Row],[Indikator]]-SUM(Tabel_Core.accdb3[[#This Row],[Pengemarkedet]:[Banksektoren]])</f>
        <v>-6.2513783335384765E-3</v>
      </c>
    </row>
    <row r="119" spans="1:8" x14ac:dyDescent="0.3">
      <c r="A119" s="7">
        <v>38424</v>
      </c>
      <c r="B119" s="68">
        <v>4.6719592415253614E-2</v>
      </c>
      <c r="C119" s="68">
        <v>4.8209769864537132E-3</v>
      </c>
      <c r="D119" s="68">
        <v>1.0376612297290477E-2</v>
      </c>
      <c r="E119" s="68">
        <v>1.1447129870826696E-2</v>
      </c>
      <c r="F119" s="68">
        <v>8.086033454742677E-3</v>
      </c>
      <c r="G119" s="68">
        <v>1.8403636860954781E-2</v>
      </c>
      <c r="H119" s="68">
        <f ca="1">Tabel_Core.accdb3[[#This Row],[Indikator]]-SUM(Tabel_Core.accdb3[[#This Row],[Pengemarkedet]:[Banksektoren]])</f>
        <v>-6.4147970550147287E-3</v>
      </c>
    </row>
    <row r="120" spans="1:8" x14ac:dyDescent="0.3">
      <c r="A120" s="7">
        <v>38431</v>
      </c>
      <c r="B120" s="68">
        <v>5.4953587969214304E-2</v>
      </c>
      <c r="C120" s="68">
        <v>5.2260712144620788E-3</v>
      </c>
      <c r="D120" s="68">
        <v>9.4826043334944581E-3</v>
      </c>
      <c r="E120" s="68">
        <v>1.3606518025341543E-2</v>
      </c>
      <c r="F120" s="68">
        <v>9.9399626378727582E-3</v>
      </c>
      <c r="G120" s="68">
        <v>2.4144208633047934E-2</v>
      </c>
      <c r="H120" s="68">
        <f ca="1">Tabel_Core.accdb3[[#This Row],[Indikator]]-SUM(Tabel_Core.accdb3[[#This Row],[Pengemarkedet]:[Banksektoren]])</f>
        <v>-7.4457768750044659E-3</v>
      </c>
    </row>
    <row r="121" spans="1:8" x14ac:dyDescent="0.3">
      <c r="A121" s="7">
        <v>38438</v>
      </c>
      <c r="B121" s="68">
        <v>6.1057824036757628E-2</v>
      </c>
      <c r="C121" s="68">
        <v>5.673055492532688E-3</v>
      </c>
      <c r="D121" s="68">
        <v>1.0648722504342935E-2</v>
      </c>
      <c r="E121" s="68">
        <v>1.4092642640503337E-2</v>
      </c>
      <c r="F121" s="68">
        <v>9.9541185234982496E-3</v>
      </c>
      <c r="G121" s="68">
        <v>2.8749237781935714E-2</v>
      </c>
      <c r="H121" s="68">
        <f ca="1">Tabel_Core.accdb3[[#This Row],[Indikator]]-SUM(Tabel_Core.accdb3[[#This Row],[Pengemarkedet]:[Banksektoren]])</f>
        <v>-8.0599529060553024E-3</v>
      </c>
    </row>
    <row r="122" spans="1:8" x14ac:dyDescent="0.3">
      <c r="A122" s="7">
        <v>38445</v>
      </c>
      <c r="B122" s="68">
        <v>7.0116306255968708E-2</v>
      </c>
      <c r="C122" s="68">
        <v>5.9238971091155855E-3</v>
      </c>
      <c r="D122" s="68">
        <v>1.1565996208381328E-2</v>
      </c>
      <c r="E122" s="68">
        <v>1.827522051628681E-2</v>
      </c>
      <c r="F122" s="68">
        <v>1.0605855003192163E-2</v>
      </c>
      <c r="G122" s="68">
        <v>3.3115167785386292E-2</v>
      </c>
      <c r="H122" s="68">
        <f ca="1">Tabel_Core.accdb3[[#This Row],[Indikator]]-SUM(Tabel_Core.accdb3[[#This Row],[Pengemarkedet]:[Banksektoren]])</f>
        <v>-9.3698303663934668E-3</v>
      </c>
    </row>
    <row r="123" spans="1:8" x14ac:dyDescent="0.3">
      <c r="A123" s="7">
        <v>38452</v>
      </c>
      <c r="B123" s="68">
        <v>6.7579621676372145E-2</v>
      </c>
      <c r="C123" s="68">
        <v>6.191483809718977E-3</v>
      </c>
      <c r="D123" s="68">
        <v>1.0973647427777657E-2</v>
      </c>
      <c r="E123" s="68">
        <v>1.7267672751987959E-2</v>
      </c>
      <c r="F123" s="68">
        <v>9.3070350475844329E-3</v>
      </c>
      <c r="G123" s="68">
        <v>3.2806183103148367E-2</v>
      </c>
      <c r="H123" s="68">
        <f ca="1">Tabel_Core.accdb3[[#This Row],[Indikator]]-SUM(Tabel_Core.accdb3[[#This Row],[Pengemarkedet]:[Banksektoren]])</f>
        <v>-8.9664004638452394E-3</v>
      </c>
    </row>
    <row r="124" spans="1:8" x14ac:dyDescent="0.3">
      <c r="A124" s="7">
        <v>38459</v>
      </c>
      <c r="B124" s="68">
        <v>6.2450474680800498E-2</v>
      </c>
      <c r="C124" s="68">
        <v>5.365014077965231E-3</v>
      </c>
      <c r="D124" s="68">
        <v>1.1413078270689117E-2</v>
      </c>
      <c r="E124" s="68">
        <v>1.6247025262444051E-2</v>
      </c>
      <c r="F124" s="68">
        <v>8.8705260564018729E-3</v>
      </c>
      <c r="G124" s="68">
        <v>2.8827109654642854E-2</v>
      </c>
      <c r="H124" s="68">
        <f ca="1">Tabel_Core.accdb3[[#This Row],[Indikator]]-SUM(Tabel_Core.accdb3[[#This Row],[Pengemarkedet]:[Banksektoren]])</f>
        <v>-8.2722786413426327E-3</v>
      </c>
    </row>
    <row r="125" spans="1:8" x14ac:dyDescent="0.3">
      <c r="A125" s="7">
        <v>38466</v>
      </c>
      <c r="B125" s="68">
        <v>5.5516136584738043E-2</v>
      </c>
      <c r="C125" s="68">
        <v>4.9267724224795612E-3</v>
      </c>
      <c r="D125" s="68">
        <v>9.8608403508550196E-3</v>
      </c>
      <c r="E125" s="68">
        <v>1.6531048560676487E-2</v>
      </c>
      <c r="F125" s="68">
        <v>7.8622504435585105E-3</v>
      </c>
      <c r="G125" s="68">
        <v>2.3336215553273816E-2</v>
      </c>
      <c r="H125" s="68">
        <f ca="1">Tabel_Core.accdb3[[#This Row],[Indikator]]-SUM(Tabel_Core.accdb3[[#This Row],[Pengemarkedet]:[Banksektoren]])</f>
        <v>-7.0009907461053428E-3</v>
      </c>
    </row>
    <row r="126" spans="1:8" x14ac:dyDescent="0.3">
      <c r="A126" s="7">
        <v>38473</v>
      </c>
      <c r="B126" s="68">
        <v>7.7138725574327702E-2</v>
      </c>
      <c r="C126" s="68">
        <v>8.3998466053606426E-3</v>
      </c>
      <c r="D126" s="68">
        <v>9.2707124935858375E-3</v>
      </c>
      <c r="E126" s="68">
        <v>2.3734555629785728E-2</v>
      </c>
      <c r="F126" s="68">
        <v>9.7022360522851618E-3</v>
      </c>
      <c r="G126" s="68">
        <v>3.6118052140777693E-2</v>
      </c>
      <c r="H126" s="68">
        <f ca="1">Tabel_Core.accdb3[[#This Row],[Indikator]]-SUM(Tabel_Core.accdb3[[#This Row],[Pengemarkedet]:[Banksektoren]])</f>
        <v>-1.0086677347467363E-2</v>
      </c>
    </row>
    <row r="127" spans="1:8" x14ac:dyDescent="0.3">
      <c r="A127" s="7">
        <v>38480</v>
      </c>
      <c r="B127" s="68">
        <v>9.5710036112567953E-2</v>
      </c>
      <c r="C127" s="68">
        <v>1.0269283303528019E-2</v>
      </c>
      <c r="D127" s="68">
        <v>1.1009029361777809E-2</v>
      </c>
      <c r="E127" s="68">
        <v>3.0909602622027216E-2</v>
      </c>
      <c r="F127" s="68">
        <v>1.1957602072827925E-2</v>
      </c>
      <c r="G127" s="68">
        <v>4.4810161135939969E-2</v>
      </c>
      <c r="H127" s="68">
        <f ca="1">Tabel_Core.accdb3[[#This Row],[Indikator]]-SUM(Tabel_Core.accdb3[[#This Row],[Pengemarkedet]:[Banksektoren]])</f>
        <v>-1.3245642383532985E-2</v>
      </c>
    </row>
    <row r="128" spans="1:8" x14ac:dyDescent="0.3">
      <c r="A128" s="7">
        <v>38487</v>
      </c>
      <c r="B128" s="68">
        <v>0.1145213673022637</v>
      </c>
      <c r="C128" s="68">
        <v>1.2337640777873398E-2</v>
      </c>
      <c r="D128" s="68">
        <v>1.4620195076198479E-2</v>
      </c>
      <c r="E128" s="68">
        <v>3.633070863180117E-2</v>
      </c>
      <c r="F128" s="68">
        <v>1.5052197957355365E-2</v>
      </c>
      <c r="G128" s="68">
        <v>5.3358816253387051E-2</v>
      </c>
      <c r="H128" s="68">
        <f ca="1">Tabel_Core.accdb3[[#This Row],[Indikator]]-SUM(Tabel_Core.accdb3[[#This Row],[Pengemarkedet]:[Banksektoren]])</f>
        <v>-1.7178191394351755E-2</v>
      </c>
    </row>
    <row r="129" spans="1:8" x14ac:dyDescent="0.3">
      <c r="A129" s="7">
        <v>38494</v>
      </c>
      <c r="B129" s="68">
        <v>0.11559916754134837</v>
      </c>
      <c r="C129" s="68">
        <v>1.2458800498953336E-2</v>
      </c>
      <c r="D129" s="68">
        <v>1.590930198566599E-2</v>
      </c>
      <c r="E129" s="68">
        <v>3.6672617820506341E-2</v>
      </c>
      <c r="F129" s="68">
        <v>1.5574352215691136E-2</v>
      </c>
      <c r="G129" s="68">
        <v>5.2936580660790891E-2</v>
      </c>
      <c r="H129" s="68">
        <f ca="1">Tabel_Core.accdb3[[#This Row],[Indikator]]-SUM(Tabel_Core.accdb3[[#This Row],[Pengemarkedet]:[Banksektoren]])</f>
        <v>-1.7952485640259322E-2</v>
      </c>
    </row>
    <row r="130" spans="1:8" x14ac:dyDescent="0.3">
      <c r="A130" s="7">
        <v>38501</v>
      </c>
      <c r="B130" s="68">
        <v>9.0367948034720882E-2</v>
      </c>
      <c r="C130" s="68">
        <v>9.274187460005457E-3</v>
      </c>
      <c r="D130" s="68">
        <v>1.5985908549848254E-2</v>
      </c>
      <c r="E130" s="68">
        <v>2.6538927169719603E-2</v>
      </c>
      <c r="F130" s="68">
        <v>1.3069478146566747E-2</v>
      </c>
      <c r="G130" s="68">
        <v>4.0300937422271525E-2</v>
      </c>
      <c r="H130" s="68">
        <f ca="1">Tabel_Core.accdb3[[#This Row],[Indikator]]-SUM(Tabel_Core.accdb3[[#This Row],[Pengemarkedet]:[Banksektoren]])</f>
        <v>-1.4801490713690704E-2</v>
      </c>
    </row>
    <row r="131" spans="1:8" x14ac:dyDescent="0.3">
      <c r="A131" s="7">
        <v>38508</v>
      </c>
      <c r="B131" s="68">
        <v>7.974433777781012E-2</v>
      </c>
      <c r="C131" s="68">
        <v>9.3009514280201228E-3</v>
      </c>
      <c r="D131" s="68">
        <v>1.7050722172175691E-2</v>
      </c>
      <c r="E131" s="68">
        <v>1.9307284446407485E-2</v>
      </c>
      <c r="F131" s="68">
        <v>1.7019956320203079E-2</v>
      </c>
      <c r="G131" s="68">
        <v>3.138062320032315E-2</v>
      </c>
      <c r="H131" s="68">
        <f ca="1">Tabel_Core.accdb3[[#This Row],[Indikator]]-SUM(Tabel_Core.accdb3[[#This Row],[Pengemarkedet]:[Banksektoren]])</f>
        <v>-1.4315199789319416E-2</v>
      </c>
    </row>
    <row r="132" spans="1:8" x14ac:dyDescent="0.3">
      <c r="A132" s="7">
        <v>38515</v>
      </c>
      <c r="B132" s="68">
        <v>7.0229525833325715E-2</v>
      </c>
      <c r="C132" s="68">
        <v>8.1589247026895139E-3</v>
      </c>
      <c r="D132" s="68">
        <v>1.5951164342701399E-2</v>
      </c>
      <c r="E132" s="68">
        <v>1.4969943547546835E-2</v>
      </c>
      <c r="F132" s="68">
        <v>1.5327666067618727E-2</v>
      </c>
      <c r="G132" s="68">
        <v>2.9475229826132682E-2</v>
      </c>
      <c r="H132" s="68">
        <f ca="1">Tabel_Core.accdb3[[#This Row],[Indikator]]-SUM(Tabel_Core.accdb3[[#This Row],[Pengemarkedet]:[Banksektoren]])</f>
        <v>-1.3653402653363442E-2</v>
      </c>
    </row>
    <row r="133" spans="1:8" x14ac:dyDescent="0.3">
      <c r="A133" s="7">
        <v>38522</v>
      </c>
      <c r="B133" s="68">
        <v>7.7778748236998846E-2</v>
      </c>
      <c r="C133" s="68">
        <v>8.8842803554985347E-3</v>
      </c>
      <c r="D133" s="68">
        <v>1.7400094079169003E-2</v>
      </c>
      <c r="E133" s="68">
        <v>1.6345113815726751E-2</v>
      </c>
      <c r="F133" s="68">
        <v>2.0542681313844454E-2</v>
      </c>
      <c r="G133" s="68">
        <v>3.1947933548905773E-2</v>
      </c>
      <c r="H133" s="68">
        <f ca="1">Tabel_Core.accdb3[[#This Row],[Indikator]]-SUM(Tabel_Core.accdb3[[#This Row],[Pengemarkedet]:[Banksektoren]])</f>
        <v>-1.7341354876145659E-2</v>
      </c>
    </row>
    <row r="134" spans="1:8" x14ac:dyDescent="0.3">
      <c r="A134" s="7">
        <v>38529</v>
      </c>
      <c r="B134" s="68">
        <v>7.4656378215984004E-2</v>
      </c>
      <c r="C134" s="68">
        <v>9.6927362879111467E-3</v>
      </c>
      <c r="D134" s="68">
        <v>1.7585388743017561E-2</v>
      </c>
      <c r="E134" s="68">
        <v>1.4552968582033594E-2</v>
      </c>
      <c r="F134" s="68">
        <v>2.4958461494100085E-2</v>
      </c>
      <c r="G134" s="68">
        <v>2.7072322604756442E-2</v>
      </c>
      <c r="H134" s="68">
        <f ca="1">Tabel_Core.accdb3[[#This Row],[Indikator]]-SUM(Tabel_Core.accdb3[[#This Row],[Pengemarkedet]:[Banksektoren]])</f>
        <v>-1.9205499495834832E-2</v>
      </c>
    </row>
    <row r="135" spans="1:8" x14ac:dyDescent="0.3">
      <c r="A135" s="7">
        <v>38536</v>
      </c>
      <c r="B135" s="68">
        <v>7.2553336082420733E-2</v>
      </c>
      <c r="C135" s="68">
        <v>8.6484613459408832E-3</v>
      </c>
      <c r="D135" s="68">
        <v>1.6401238476912237E-2</v>
      </c>
      <c r="E135" s="68">
        <v>1.6453600145982725E-2</v>
      </c>
      <c r="F135" s="68">
        <v>2.3427911864758649E-2</v>
      </c>
      <c r="G135" s="68">
        <v>2.801586079184749E-2</v>
      </c>
      <c r="H135" s="68">
        <f ca="1">Tabel_Core.accdb3[[#This Row],[Indikator]]-SUM(Tabel_Core.accdb3[[#This Row],[Pengemarkedet]:[Banksektoren]])</f>
        <v>-2.0393736543021249E-2</v>
      </c>
    </row>
    <row r="136" spans="1:8" x14ac:dyDescent="0.3">
      <c r="A136" s="7">
        <v>38543</v>
      </c>
      <c r="B136" s="68">
        <v>7.0077762345294434E-2</v>
      </c>
      <c r="C136" s="68">
        <v>8.9770350130866788E-3</v>
      </c>
      <c r="D136" s="68">
        <v>1.4315367754340117E-2</v>
      </c>
      <c r="E136" s="68">
        <v>1.7826710143975619E-2</v>
      </c>
      <c r="F136" s="68">
        <v>2.4122729855737862E-2</v>
      </c>
      <c r="G136" s="68">
        <v>2.5851227404711047E-2</v>
      </c>
      <c r="H136" s="68">
        <f ca="1">Tabel_Core.accdb3[[#This Row],[Indikator]]-SUM(Tabel_Core.accdb3[[#This Row],[Pengemarkedet]:[Banksektoren]])</f>
        <v>-2.1015307826556889E-2</v>
      </c>
    </row>
    <row r="137" spans="1:8" x14ac:dyDescent="0.3">
      <c r="A137" s="7">
        <v>38550</v>
      </c>
      <c r="B137" s="68">
        <v>6.1575742207450351E-2</v>
      </c>
      <c r="C137" s="68">
        <v>8.2663670109914475E-3</v>
      </c>
      <c r="D137" s="68">
        <v>1.270259471812098E-2</v>
      </c>
      <c r="E137" s="68">
        <v>1.5076556142735655E-2</v>
      </c>
      <c r="F137" s="68">
        <v>2.3050397924339921E-2</v>
      </c>
      <c r="G137" s="68">
        <v>2.2994702624368958E-2</v>
      </c>
      <c r="H137" s="68">
        <f ca="1">Tabel_Core.accdb3[[#This Row],[Indikator]]-SUM(Tabel_Core.accdb3[[#This Row],[Pengemarkedet]:[Banksektoren]])</f>
        <v>-2.0514876213106603E-2</v>
      </c>
    </row>
    <row r="138" spans="1:8" x14ac:dyDescent="0.3">
      <c r="A138" s="7">
        <v>38557</v>
      </c>
      <c r="B138" s="68">
        <v>6.2513920842257847E-2</v>
      </c>
      <c r="C138" s="68">
        <v>6.7232297932758936E-3</v>
      </c>
      <c r="D138" s="68">
        <v>1.2038948347573065E-2</v>
      </c>
      <c r="E138" s="68">
        <v>1.8691125252234597E-2</v>
      </c>
      <c r="F138" s="68">
        <v>2.4341114238632663E-2</v>
      </c>
      <c r="G138" s="68">
        <v>2.433184509495492E-2</v>
      </c>
      <c r="H138" s="68">
        <f ca="1">Tabel_Core.accdb3[[#This Row],[Indikator]]-SUM(Tabel_Core.accdb3[[#This Row],[Pengemarkedet]:[Banksektoren]])</f>
        <v>-2.3612341884413302E-2</v>
      </c>
    </row>
    <row r="139" spans="1:8" x14ac:dyDescent="0.3">
      <c r="A139" s="7">
        <v>38564</v>
      </c>
      <c r="B139" s="68">
        <v>5.3102817684715531E-2</v>
      </c>
      <c r="C139" s="68">
        <v>5.4214785726693134E-3</v>
      </c>
      <c r="D139" s="68">
        <v>1.025729938834577E-2</v>
      </c>
      <c r="E139" s="68">
        <v>1.5714217659475345E-2</v>
      </c>
      <c r="F139" s="68">
        <v>2.0621264078997312E-2</v>
      </c>
      <c r="G139" s="68">
        <v>2.1892323721511113E-2</v>
      </c>
      <c r="H139" s="68">
        <f ca="1">Tabel_Core.accdb3[[#This Row],[Indikator]]-SUM(Tabel_Core.accdb3[[#This Row],[Pengemarkedet]:[Banksektoren]])</f>
        <v>-2.0803765736283314E-2</v>
      </c>
    </row>
    <row r="140" spans="1:8" x14ac:dyDescent="0.3">
      <c r="A140" s="7">
        <v>38571</v>
      </c>
      <c r="B140" s="68">
        <v>4.1122962437523156E-2</v>
      </c>
      <c r="C140" s="68">
        <v>3.9043823079261417E-3</v>
      </c>
      <c r="D140" s="68">
        <v>9.8266968992651027E-3</v>
      </c>
      <c r="E140" s="68">
        <v>1.2201613580652243E-2</v>
      </c>
      <c r="F140" s="68">
        <v>1.9122362195161866E-2</v>
      </c>
      <c r="G140" s="68">
        <v>1.4127482591496533E-2</v>
      </c>
      <c r="H140" s="68">
        <f ca="1">Tabel_Core.accdb3[[#This Row],[Indikator]]-SUM(Tabel_Core.accdb3[[#This Row],[Pengemarkedet]:[Banksektoren]])</f>
        <v>-1.8059575136978728E-2</v>
      </c>
    </row>
    <row r="141" spans="1:8" x14ac:dyDescent="0.3">
      <c r="A141" s="7">
        <v>38578</v>
      </c>
      <c r="B141" s="68">
        <v>4.2900441226628817E-2</v>
      </c>
      <c r="C141" s="68">
        <v>3.8736612350582468E-3</v>
      </c>
      <c r="D141" s="68">
        <v>8.3929853993690677E-3</v>
      </c>
      <c r="E141" s="68">
        <v>1.576433931087913E-2</v>
      </c>
      <c r="F141" s="68">
        <v>1.4403714232431216E-2</v>
      </c>
      <c r="G141" s="68">
        <v>1.6046012269972529E-2</v>
      </c>
      <c r="H141" s="68">
        <f ca="1">Tabel_Core.accdb3[[#This Row],[Indikator]]-SUM(Tabel_Core.accdb3[[#This Row],[Pengemarkedet]:[Banksektoren]])</f>
        <v>-1.5580271221081375E-2</v>
      </c>
    </row>
    <row r="142" spans="1:8" x14ac:dyDescent="0.3">
      <c r="A142" s="7">
        <v>38585</v>
      </c>
      <c r="B142" s="68">
        <v>3.7533282553543837E-2</v>
      </c>
      <c r="C142" s="68">
        <v>3.5945725871271116E-3</v>
      </c>
      <c r="D142" s="68">
        <v>7.2633897397612404E-3</v>
      </c>
      <c r="E142" s="68">
        <v>1.4607572571628449E-2</v>
      </c>
      <c r="F142" s="68">
        <v>9.9522157047338342E-3</v>
      </c>
      <c r="G142" s="68">
        <v>1.2898358154537803E-2</v>
      </c>
      <c r="H142" s="68">
        <f ca="1">Tabel_Core.accdb3[[#This Row],[Indikator]]-SUM(Tabel_Core.accdb3[[#This Row],[Pengemarkedet]:[Banksektoren]])</f>
        <v>-1.0782826204244603E-2</v>
      </c>
    </row>
    <row r="143" spans="1:8" x14ac:dyDescent="0.3">
      <c r="A143" s="7">
        <v>38592</v>
      </c>
      <c r="B143" s="68">
        <v>4.4324236440015576E-2</v>
      </c>
      <c r="C143" s="68">
        <v>3.827734153475368E-3</v>
      </c>
      <c r="D143" s="68">
        <v>7.3482220562742168E-3</v>
      </c>
      <c r="E143" s="68">
        <v>1.8432127727308817E-2</v>
      </c>
      <c r="F143" s="68">
        <v>8.737101063284099E-3</v>
      </c>
      <c r="G143" s="68">
        <v>1.6290868031847896E-2</v>
      </c>
      <c r="H143" s="68">
        <f ca="1">Tabel_Core.accdb3[[#This Row],[Indikator]]-SUM(Tabel_Core.accdb3[[#This Row],[Pengemarkedet]:[Banksektoren]])</f>
        <v>-1.0311816592174818E-2</v>
      </c>
    </row>
    <row r="144" spans="1:8" x14ac:dyDescent="0.3">
      <c r="A144" s="7">
        <v>38599</v>
      </c>
      <c r="B144" s="68">
        <v>5.2162361467347318E-2</v>
      </c>
      <c r="C144" s="68">
        <v>5.1145897430279795E-3</v>
      </c>
      <c r="D144" s="68">
        <v>7.8345161889096619E-3</v>
      </c>
      <c r="E144" s="68">
        <v>2.1329830665099483E-2</v>
      </c>
      <c r="F144" s="68">
        <v>1.0841279685002769E-2</v>
      </c>
      <c r="G144" s="68">
        <v>1.9233562368480773E-2</v>
      </c>
      <c r="H144" s="68">
        <f ca="1">Tabel_Core.accdb3[[#This Row],[Indikator]]-SUM(Tabel_Core.accdb3[[#This Row],[Pengemarkedet]:[Banksektoren]])</f>
        <v>-1.2191417183173348E-2</v>
      </c>
    </row>
    <row r="145" spans="1:8" x14ac:dyDescent="0.3">
      <c r="A145" s="7">
        <v>38606</v>
      </c>
      <c r="B145" s="68">
        <v>4.501668340344641E-2</v>
      </c>
      <c r="C145" s="68">
        <v>4.7626962956625035E-3</v>
      </c>
      <c r="D145" s="68">
        <v>7.3464199471859788E-3</v>
      </c>
      <c r="E145" s="68">
        <v>1.7944635171217319E-2</v>
      </c>
      <c r="F145" s="68">
        <v>9.8951061348759618E-3</v>
      </c>
      <c r="G145" s="68">
        <v>1.5599699795384094E-2</v>
      </c>
      <c r="H145" s="68">
        <f ca="1">Tabel_Core.accdb3[[#This Row],[Indikator]]-SUM(Tabel_Core.accdb3[[#This Row],[Pengemarkedet]:[Banksektoren]])</f>
        <v>-1.0531873940879441E-2</v>
      </c>
    </row>
    <row r="146" spans="1:8" x14ac:dyDescent="0.3">
      <c r="A146" s="7">
        <v>38613</v>
      </c>
      <c r="B146" s="68">
        <v>4.1219453344152675E-2</v>
      </c>
      <c r="C146" s="68">
        <v>4.7973194606879275E-3</v>
      </c>
      <c r="D146" s="68">
        <v>6.8479254637516763E-3</v>
      </c>
      <c r="E146" s="68">
        <v>1.5128704598481944E-2</v>
      </c>
      <c r="F146" s="68">
        <v>8.7171795487144578E-3</v>
      </c>
      <c r="G146" s="68">
        <v>1.4652921597232934E-2</v>
      </c>
      <c r="H146" s="68">
        <f ca="1">Tabel_Core.accdb3[[#This Row],[Indikator]]-SUM(Tabel_Core.accdb3[[#This Row],[Pengemarkedet]:[Banksektoren]])</f>
        <v>-8.9245973247162672E-3</v>
      </c>
    </row>
    <row r="147" spans="1:8" x14ac:dyDescent="0.3">
      <c r="A147" s="7">
        <v>38620</v>
      </c>
      <c r="B147" s="68">
        <v>3.6924396128907612E-2</v>
      </c>
      <c r="C147" s="68">
        <v>4.8215563871685822E-3</v>
      </c>
      <c r="D147" s="68">
        <v>7.3958618064237647E-3</v>
      </c>
      <c r="E147" s="68">
        <v>1.1427424722559929E-2</v>
      </c>
      <c r="F147" s="68">
        <v>1.1353519889480072E-2</v>
      </c>
      <c r="G147" s="68">
        <v>1.1201161046093802E-2</v>
      </c>
      <c r="H147" s="68">
        <f ca="1">Tabel_Core.accdb3[[#This Row],[Indikator]]-SUM(Tabel_Core.accdb3[[#This Row],[Pengemarkedet]:[Banksektoren]])</f>
        <v>-9.2751277228185422E-3</v>
      </c>
    </row>
    <row r="148" spans="1:8" x14ac:dyDescent="0.3">
      <c r="A148" s="7">
        <v>38627</v>
      </c>
      <c r="B148" s="68">
        <v>2.6942801790602964E-2</v>
      </c>
      <c r="C148" s="68">
        <v>3.7980200736717059E-3</v>
      </c>
      <c r="D148" s="68">
        <v>5.4995451818396993E-3</v>
      </c>
      <c r="E148" s="68">
        <v>7.9669170472547284E-3</v>
      </c>
      <c r="F148" s="68">
        <v>7.0827798345498476E-3</v>
      </c>
      <c r="G148" s="68">
        <v>8.0475820079131018E-3</v>
      </c>
      <c r="H148" s="68">
        <f ca="1">Tabel_Core.accdb3[[#This Row],[Indikator]]-SUM(Tabel_Core.accdb3[[#This Row],[Pengemarkedet]:[Banksektoren]])</f>
        <v>-5.4520423546261208E-3</v>
      </c>
    </row>
    <row r="149" spans="1:8" x14ac:dyDescent="0.3">
      <c r="A149" s="7">
        <v>38634</v>
      </c>
      <c r="B149" s="68">
        <v>3.1032415467178536E-2</v>
      </c>
      <c r="C149" s="68">
        <v>3.754031189740905E-3</v>
      </c>
      <c r="D149" s="68">
        <v>6.3808450554590623E-3</v>
      </c>
      <c r="E149" s="68">
        <v>8.5430110828314774E-3</v>
      </c>
      <c r="F149" s="68">
        <v>1.0826977133288326E-2</v>
      </c>
      <c r="G149" s="68">
        <v>8.5002638358711996E-3</v>
      </c>
      <c r="H149" s="68">
        <f ca="1">Tabel_Core.accdb3[[#This Row],[Indikator]]-SUM(Tabel_Core.accdb3[[#This Row],[Pengemarkedet]:[Banksektoren]])</f>
        <v>-6.9727128300124362E-3</v>
      </c>
    </row>
    <row r="150" spans="1:8" x14ac:dyDescent="0.3">
      <c r="A150" s="7">
        <v>38641</v>
      </c>
      <c r="B150" s="68">
        <v>3.7223844800491387E-2</v>
      </c>
      <c r="C150" s="68">
        <v>4.148574171867112E-3</v>
      </c>
      <c r="D150" s="68">
        <v>7.4605383519440235E-3</v>
      </c>
      <c r="E150" s="68">
        <v>1.2652983258460921E-2</v>
      </c>
      <c r="F150" s="68">
        <v>1.201243558101419E-2</v>
      </c>
      <c r="G150" s="68">
        <v>8.9212120782400164E-3</v>
      </c>
      <c r="H150" s="68">
        <f ca="1">Tabel_Core.accdb3[[#This Row],[Indikator]]-SUM(Tabel_Core.accdb3[[#This Row],[Pengemarkedet]:[Banksektoren]])</f>
        <v>-7.9718986410348761E-3</v>
      </c>
    </row>
    <row r="151" spans="1:8" x14ac:dyDescent="0.3">
      <c r="A151" s="7">
        <v>38648</v>
      </c>
      <c r="B151" s="68">
        <v>4.8849371763519681E-2</v>
      </c>
      <c r="C151" s="68">
        <v>6.3709197026968582E-3</v>
      </c>
      <c r="D151" s="68">
        <v>8.5007658301862656E-3</v>
      </c>
      <c r="E151" s="68">
        <v>2.0493836509302869E-2</v>
      </c>
      <c r="F151" s="68">
        <v>1.2781596878431247E-2</v>
      </c>
      <c r="G151" s="68">
        <v>1.0404031811446788E-2</v>
      </c>
      <c r="H151" s="68">
        <f ca="1">Tabel_Core.accdb3[[#This Row],[Indikator]]-SUM(Tabel_Core.accdb3[[#This Row],[Pengemarkedet]:[Banksektoren]])</f>
        <v>-9.7017789685443431E-3</v>
      </c>
    </row>
    <row r="152" spans="1:8" x14ac:dyDescent="0.3">
      <c r="A152" s="7">
        <v>38655</v>
      </c>
      <c r="B152" s="68">
        <v>6.411224181826676E-2</v>
      </c>
      <c r="C152" s="68">
        <v>7.7037089962081143E-3</v>
      </c>
      <c r="D152" s="68">
        <v>1.2355537039082404E-2</v>
      </c>
      <c r="E152" s="68">
        <v>2.7549306863306582E-2</v>
      </c>
      <c r="F152" s="68">
        <v>1.4894493253227354E-2</v>
      </c>
      <c r="G152" s="68">
        <v>1.3977526711135255E-2</v>
      </c>
      <c r="H152" s="68">
        <f ca="1">Tabel_Core.accdb3[[#This Row],[Indikator]]-SUM(Tabel_Core.accdb3[[#This Row],[Pengemarkedet]:[Banksektoren]])</f>
        <v>-1.236833104469294E-2</v>
      </c>
    </row>
    <row r="153" spans="1:8" x14ac:dyDescent="0.3">
      <c r="A153" s="7">
        <v>38662</v>
      </c>
      <c r="B153" s="68">
        <v>6.9535199804022285E-2</v>
      </c>
      <c r="C153" s="68">
        <v>8.6921073233254438E-3</v>
      </c>
      <c r="D153" s="68">
        <v>1.3305959941207418E-2</v>
      </c>
      <c r="E153" s="68">
        <v>3.1807435377246084E-2</v>
      </c>
      <c r="F153" s="68">
        <v>1.7213463141721948E-2</v>
      </c>
      <c r="G153" s="68">
        <v>1.2992995177567341E-2</v>
      </c>
      <c r="H153" s="68">
        <f ca="1">Tabel_Core.accdb3[[#This Row],[Indikator]]-SUM(Tabel_Core.accdb3[[#This Row],[Pengemarkedet]:[Banksektoren]])</f>
        <v>-1.447676115704595E-2</v>
      </c>
    </row>
    <row r="154" spans="1:8" x14ac:dyDescent="0.3">
      <c r="A154" s="7">
        <v>38669</v>
      </c>
      <c r="B154" s="68">
        <v>7.3332060742652042E-2</v>
      </c>
      <c r="C154" s="68">
        <v>1.1246102765097068E-2</v>
      </c>
      <c r="D154" s="68">
        <v>1.3253849876767665E-2</v>
      </c>
      <c r="E154" s="68">
        <v>2.7483020779557596E-2</v>
      </c>
      <c r="F154" s="68">
        <v>1.9106944350183404E-2</v>
      </c>
      <c r="G154" s="68">
        <v>1.859878265252948E-2</v>
      </c>
      <c r="H154" s="68">
        <f ca="1">Tabel_Core.accdb3[[#This Row],[Indikator]]-SUM(Tabel_Core.accdb3[[#This Row],[Pengemarkedet]:[Banksektoren]])</f>
        <v>-1.6356639681483168E-2</v>
      </c>
    </row>
    <row r="155" spans="1:8" x14ac:dyDescent="0.3">
      <c r="A155" s="7">
        <v>38676</v>
      </c>
      <c r="B155" s="68">
        <v>6.9513288829841688E-2</v>
      </c>
      <c r="C155" s="68">
        <v>1.2099409791433098E-2</v>
      </c>
      <c r="D155" s="68">
        <v>1.4525726849311025E-2</v>
      </c>
      <c r="E155" s="68">
        <v>2.1665670964099701E-2</v>
      </c>
      <c r="F155" s="68">
        <v>1.9810771255946526E-2</v>
      </c>
      <c r="G155" s="68">
        <v>1.8226276383519223E-2</v>
      </c>
      <c r="H155" s="68">
        <f ca="1">Tabel_Core.accdb3[[#This Row],[Indikator]]-SUM(Tabel_Core.accdb3[[#This Row],[Pengemarkedet]:[Banksektoren]])</f>
        <v>-1.6814566414467894E-2</v>
      </c>
    </row>
    <row r="156" spans="1:8" x14ac:dyDescent="0.3">
      <c r="A156" s="7">
        <v>38683</v>
      </c>
      <c r="B156" s="68">
        <v>6.5974893429073131E-2</v>
      </c>
      <c r="C156" s="68">
        <v>1.4573690297386315E-2</v>
      </c>
      <c r="D156" s="68">
        <v>1.3863876642729919E-2</v>
      </c>
      <c r="E156" s="68">
        <v>1.8400401326577078E-2</v>
      </c>
      <c r="F156" s="68">
        <v>2.0423568402332132E-2</v>
      </c>
      <c r="G156" s="68">
        <v>1.5957740200364081E-2</v>
      </c>
      <c r="H156" s="68">
        <f ca="1">Tabel_Core.accdb3[[#This Row],[Indikator]]-SUM(Tabel_Core.accdb3[[#This Row],[Pengemarkedet]:[Banksektoren]])</f>
        <v>-1.7244383440316396E-2</v>
      </c>
    </row>
    <row r="157" spans="1:8" x14ac:dyDescent="0.3">
      <c r="A157" s="7">
        <v>38690</v>
      </c>
      <c r="B157" s="68">
        <v>7.270513588861055E-2</v>
      </c>
      <c r="C157" s="68">
        <v>1.6472449106527585E-2</v>
      </c>
      <c r="D157" s="68">
        <v>1.4868416979071269E-2</v>
      </c>
      <c r="E157" s="68">
        <v>2.2381700932464936E-2</v>
      </c>
      <c r="F157" s="68">
        <v>2.0896175262215488E-2</v>
      </c>
      <c r="G157" s="68">
        <v>1.7531242491591759E-2</v>
      </c>
      <c r="H157" s="68">
        <f ca="1">Tabel_Core.accdb3[[#This Row],[Indikator]]-SUM(Tabel_Core.accdb3[[#This Row],[Pengemarkedet]:[Banksektoren]])</f>
        <v>-1.9444848883260493E-2</v>
      </c>
    </row>
    <row r="158" spans="1:8" x14ac:dyDescent="0.3">
      <c r="A158" s="7">
        <v>38697</v>
      </c>
      <c r="B158" s="68">
        <v>6.2273811633824512E-2</v>
      </c>
      <c r="C158" s="68">
        <v>1.3799086566451211E-2</v>
      </c>
      <c r="D158" s="68">
        <v>1.4025689911636977E-2</v>
      </c>
      <c r="E158" s="68">
        <v>2.2321469352047072E-2</v>
      </c>
      <c r="F158" s="68">
        <v>1.8253390333598189E-2</v>
      </c>
      <c r="G158" s="68">
        <v>1.0850977442888824E-2</v>
      </c>
      <c r="H158" s="68">
        <f ca="1">Tabel_Core.accdb3[[#This Row],[Indikator]]-SUM(Tabel_Core.accdb3[[#This Row],[Pengemarkedet]:[Banksektoren]])</f>
        <v>-1.6976801972797752E-2</v>
      </c>
    </row>
    <row r="159" spans="1:8" x14ac:dyDescent="0.3">
      <c r="A159" s="7">
        <v>38704</v>
      </c>
      <c r="B159" s="68">
        <v>5.1415883351436216E-2</v>
      </c>
      <c r="C159" s="68">
        <v>1.0751467246383459E-2</v>
      </c>
      <c r="D159" s="68">
        <v>1.1054703591462212E-2</v>
      </c>
      <c r="E159" s="68">
        <v>2.027149694472723E-2</v>
      </c>
      <c r="F159" s="68">
        <v>1.4820623733506537E-2</v>
      </c>
      <c r="G159" s="68">
        <v>8.4443047430338668E-3</v>
      </c>
      <c r="H159" s="68">
        <f ca="1">Tabel_Core.accdb3[[#This Row],[Indikator]]-SUM(Tabel_Core.accdb3[[#This Row],[Pengemarkedet]:[Banksektoren]])</f>
        <v>-1.3926712907677087E-2</v>
      </c>
    </row>
    <row r="160" spans="1:8" x14ac:dyDescent="0.3">
      <c r="A160" s="7">
        <v>38711</v>
      </c>
      <c r="B160" s="68">
        <v>4.5840469518274113E-2</v>
      </c>
      <c r="C160" s="68">
        <v>6.9677123435257929E-3</v>
      </c>
      <c r="D160" s="68">
        <v>8.7939592417985556E-3</v>
      </c>
      <c r="E160" s="68">
        <v>1.9122886305953966E-2</v>
      </c>
      <c r="F160" s="68">
        <v>1.605016715232481E-2</v>
      </c>
      <c r="G160" s="68">
        <v>8.3251173462652178E-3</v>
      </c>
      <c r="H160" s="68">
        <f ca="1">Tabel_Core.accdb3[[#This Row],[Indikator]]-SUM(Tabel_Core.accdb3[[#This Row],[Pengemarkedet]:[Banksektoren]])</f>
        <v>-1.3419372871594226E-2</v>
      </c>
    </row>
    <row r="161" spans="1:8" x14ac:dyDescent="0.3">
      <c r="A161" s="7">
        <v>38718</v>
      </c>
      <c r="B161" s="68">
        <v>2.8076583507921915E-2</v>
      </c>
      <c r="C161" s="68">
        <v>3.8862638965857163E-3</v>
      </c>
      <c r="D161" s="68">
        <v>6.7393391358744285E-3</v>
      </c>
      <c r="E161" s="68">
        <v>9.3613645168618975E-3</v>
      </c>
      <c r="F161" s="68">
        <v>9.664964615148864E-3</v>
      </c>
      <c r="G161" s="68">
        <v>5.8310411368556652E-3</v>
      </c>
      <c r="H161" s="68">
        <f ca="1">Tabel_Core.accdb3[[#This Row],[Indikator]]-SUM(Tabel_Core.accdb3[[#This Row],[Pengemarkedet]:[Banksektoren]])</f>
        <v>-7.4063897934046538E-3</v>
      </c>
    </row>
    <row r="162" spans="1:8" x14ac:dyDescent="0.3">
      <c r="A162" s="7">
        <v>38725</v>
      </c>
      <c r="B162" s="68">
        <v>3.7249690956066436E-2</v>
      </c>
      <c r="C162" s="68">
        <v>5.4939802820173841E-3</v>
      </c>
      <c r="D162" s="68">
        <v>8.1277240276698363E-3</v>
      </c>
      <c r="E162" s="68">
        <v>1.3562006535066406E-2</v>
      </c>
      <c r="F162" s="68">
        <v>1.1620951051373569E-2</v>
      </c>
      <c r="G162" s="68">
        <v>7.3303843096258377E-3</v>
      </c>
      <c r="H162" s="68">
        <f ca="1">Tabel_Core.accdb3[[#This Row],[Indikator]]-SUM(Tabel_Core.accdb3[[#This Row],[Pengemarkedet]:[Banksektoren]])</f>
        <v>-8.8853552496866023E-3</v>
      </c>
    </row>
    <row r="163" spans="1:8" x14ac:dyDescent="0.3">
      <c r="A163" s="7">
        <v>38732</v>
      </c>
      <c r="B163" s="68">
        <v>4.3007617925671066E-2</v>
      </c>
      <c r="C163" s="68">
        <v>6.9349468042086875E-3</v>
      </c>
      <c r="D163" s="68">
        <v>8.9903127649052367E-3</v>
      </c>
      <c r="E163" s="68">
        <v>1.5483138040309902E-2</v>
      </c>
      <c r="F163" s="68">
        <v>1.413336285083795E-2</v>
      </c>
      <c r="G163" s="68">
        <v>7.7212026409249346E-3</v>
      </c>
      <c r="H163" s="68">
        <f ca="1">Tabel_Core.accdb3[[#This Row],[Indikator]]-SUM(Tabel_Core.accdb3[[#This Row],[Pengemarkedet]:[Banksektoren]])</f>
        <v>-1.0255345175515643E-2</v>
      </c>
    </row>
    <row r="164" spans="1:8" x14ac:dyDescent="0.3">
      <c r="A164" s="7">
        <v>38739</v>
      </c>
      <c r="B164" s="68">
        <v>4.2139880919680059E-2</v>
      </c>
      <c r="C164" s="68">
        <v>6.9122808412382863E-3</v>
      </c>
      <c r="D164" s="68">
        <v>9.7533928190479333E-3</v>
      </c>
      <c r="E164" s="68">
        <v>1.5716567400506844E-2</v>
      </c>
      <c r="F164" s="68">
        <v>1.0577243841421204E-2</v>
      </c>
      <c r="G164" s="68">
        <v>7.6212400034817041E-3</v>
      </c>
      <c r="H164" s="68">
        <f ca="1">Tabel_Core.accdb3[[#This Row],[Indikator]]-SUM(Tabel_Core.accdb3[[#This Row],[Pengemarkedet]:[Banksektoren]])</f>
        <v>-8.4408439860159112E-3</v>
      </c>
    </row>
    <row r="165" spans="1:8" x14ac:dyDescent="0.3">
      <c r="A165" s="7">
        <v>38746</v>
      </c>
      <c r="B165" s="68">
        <v>5.6167310946164943E-2</v>
      </c>
      <c r="C165" s="68">
        <v>7.2627452848808864E-3</v>
      </c>
      <c r="D165" s="68">
        <v>1.1632129741034811E-2</v>
      </c>
      <c r="E165" s="68">
        <v>2.2105982460558206E-2</v>
      </c>
      <c r="F165" s="68">
        <v>1.5274365111160612E-2</v>
      </c>
      <c r="G165" s="68">
        <v>1.1591008198480919E-2</v>
      </c>
      <c r="H165" s="68">
        <f ca="1">Tabel_Core.accdb3[[#This Row],[Indikator]]-SUM(Tabel_Core.accdb3[[#This Row],[Pengemarkedet]:[Banksektoren]])</f>
        <v>-1.1698919849950494E-2</v>
      </c>
    </row>
    <row r="166" spans="1:8" x14ac:dyDescent="0.3">
      <c r="A166" s="7">
        <v>38753</v>
      </c>
      <c r="B166" s="68">
        <v>5.3590028220670702E-2</v>
      </c>
      <c r="C166" s="68">
        <v>5.6767720137031359E-3</v>
      </c>
      <c r="D166" s="68">
        <v>1.0608799852887698E-2</v>
      </c>
      <c r="E166" s="68">
        <v>2.2223631868124649E-2</v>
      </c>
      <c r="F166" s="68">
        <v>1.4751667661568548E-2</v>
      </c>
      <c r="G166" s="68">
        <v>1.14983704655996E-2</v>
      </c>
      <c r="H166" s="68">
        <f ca="1">Tabel_Core.accdb3[[#This Row],[Indikator]]-SUM(Tabel_Core.accdb3[[#This Row],[Pengemarkedet]:[Banksektoren]])</f>
        <v>-1.1169213641212927E-2</v>
      </c>
    </row>
    <row r="167" spans="1:8" x14ac:dyDescent="0.3">
      <c r="A167" s="7">
        <v>38760</v>
      </c>
      <c r="B167" s="68">
        <v>5.7708439234175471E-2</v>
      </c>
      <c r="C167" s="68">
        <v>3.8489058953841979E-3</v>
      </c>
      <c r="D167" s="68">
        <v>1.1674830248651864E-2</v>
      </c>
      <c r="E167" s="68">
        <v>2.3124087532614846E-2</v>
      </c>
      <c r="F167" s="68">
        <v>1.4842515297119822E-2</v>
      </c>
      <c r="G167" s="68">
        <v>1.5901948241540967E-2</v>
      </c>
      <c r="H167" s="68">
        <f ca="1">Tabel_Core.accdb3[[#This Row],[Indikator]]-SUM(Tabel_Core.accdb3[[#This Row],[Pengemarkedet]:[Banksektoren]])</f>
        <v>-1.1683847981136225E-2</v>
      </c>
    </row>
    <row r="168" spans="1:8" x14ac:dyDescent="0.3">
      <c r="A168" s="7">
        <v>38767</v>
      </c>
      <c r="B168" s="68">
        <v>5.7981191247975863E-2</v>
      </c>
      <c r="C168" s="68">
        <v>4.6005103333281649E-3</v>
      </c>
      <c r="D168" s="68">
        <v>1.21374960300155E-2</v>
      </c>
      <c r="E168" s="68">
        <v>2.200168088695827E-2</v>
      </c>
      <c r="F168" s="68">
        <v>1.6114104081244068E-2</v>
      </c>
      <c r="G168" s="68">
        <v>1.5236042333058086E-2</v>
      </c>
      <c r="H168" s="68">
        <f ca="1">Tabel_Core.accdb3[[#This Row],[Indikator]]-SUM(Tabel_Core.accdb3[[#This Row],[Pengemarkedet]:[Banksektoren]])</f>
        <v>-1.2108642416628221E-2</v>
      </c>
    </row>
    <row r="169" spans="1:8" x14ac:dyDescent="0.3">
      <c r="A169" s="7">
        <v>38774</v>
      </c>
      <c r="B169" s="68">
        <v>5.0810018216875807E-2</v>
      </c>
      <c r="C169" s="68">
        <v>7.13248133502754E-3</v>
      </c>
      <c r="D169" s="68">
        <v>1.1355361044833517E-2</v>
      </c>
      <c r="E169" s="68">
        <v>1.6598773162594282E-2</v>
      </c>
      <c r="F169" s="68">
        <v>1.2026552606489981E-2</v>
      </c>
      <c r="G169" s="68">
        <v>1.3370341126174801E-2</v>
      </c>
      <c r="H169" s="68">
        <f ca="1">Tabel_Core.accdb3[[#This Row],[Indikator]]-SUM(Tabel_Core.accdb3[[#This Row],[Pengemarkedet]:[Banksektoren]])</f>
        <v>-9.6734910582443115E-3</v>
      </c>
    </row>
    <row r="170" spans="1:8" x14ac:dyDescent="0.3">
      <c r="A170" s="7">
        <v>38781</v>
      </c>
      <c r="B170" s="68">
        <v>5.1258211478526508E-2</v>
      </c>
      <c r="C170" s="68">
        <v>8.4903813752711752E-3</v>
      </c>
      <c r="D170" s="68">
        <v>1.2978789490268369E-2</v>
      </c>
      <c r="E170" s="68">
        <v>1.4841346032262562E-2</v>
      </c>
      <c r="F170" s="68">
        <v>1.056587300870785E-2</v>
      </c>
      <c r="G170" s="68">
        <v>1.3363636659353691E-2</v>
      </c>
      <c r="H170" s="68">
        <f ca="1">Tabel_Core.accdb3[[#This Row],[Indikator]]-SUM(Tabel_Core.accdb3[[#This Row],[Pengemarkedet]:[Banksektoren]])</f>
        <v>-8.9818150873371416E-3</v>
      </c>
    </row>
    <row r="171" spans="1:8" x14ac:dyDescent="0.3">
      <c r="A171" s="7">
        <v>38788</v>
      </c>
      <c r="B171" s="68">
        <v>5.221737616553862E-2</v>
      </c>
      <c r="C171" s="68">
        <v>1.0709911016616599E-2</v>
      </c>
      <c r="D171" s="68">
        <v>1.3320716145656924E-2</v>
      </c>
      <c r="E171" s="68">
        <v>1.443515839701444E-2</v>
      </c>
      <c r="F171" s="68">
        <v>9.8592491202854557E-3</v>
      </c>
      <c r="G171" s="68">
        <v>1.2301026657227924E-2</v>
      </c>
      <c r="H171" s="68">
        <f ca="1">Tabel_Core.accdb3[[#This Row],[Indikator]]-SUM(Tabel_Core.accdb3[[#This Row],[Pengemarkedet]:[Banksektoren]])</f>
        <v>-8.4086851712627253E-3</v>
      </c>
    </row>
    <row r="172" spans="1:8" x14ac:dyDescent="0.3">
      <c r="A172" s="7">
        <v>38795</v>
      </c>
      <c r="B172" s="68">
        <v>5.0868593686749841E-2</v>
      </c>
      <c r="C172" s="68">
        <v>1.1110826621668712E-2</v>
      </c>
      <c r="D172" s="68">
        <v>1.2573569486622437E-2</v>
      </c>
      <c r="E172" s="68">
        <v>1.4115520980519755E-2</v>
      </c>
      <c r="F172" s="68">
        <v>9.5116505210622853E-3</v>
      </c>
      <c r="G172" s="68">
        <v>1.1466026393968981E-2</v>
      </c>
      <c r="H172" s="68">
        <f ca="1">Tabel_Core.accdb3[[#This Row],[Indikator]]-SUM(Tabel_Core.accdb3[[#This Row],[Pengemarkedet]:[Banksektoren]])</f>
        <v>-7.9090003170923309E-3</v>
      </c>
    </row>
    <row r="173" spans="1:8" x14ac:dyDescent="0.3">
      <c r="A173" s="7">
        <v>38802</v>
      </c>
      <c r="B173" s="68">
        <v>5.0228437396604715E-2</v>
      </c>
      <c r="C173" s="68">
        <v>1.1014226805183821E-2</v>
      </c>
      <c r="D173" s="68">
        <v>1.1983202073680388E-2</v>
      </c>
      <c r="E173" s="68">
        <v>1.4663708664588168E-2</v>
      </c>
      <c r="F173" s="68">
        <v>9.4717883625259087E-3</v>
      </c>
      <c r="G173" s="68">
        <v>1.0778877650021043E-2</v>
      </c>
      <c r="H173" s="68">
        <f ca="1">Tabel_Core.accdb3[[#This Row],[Indikator]]-SUM(Tabel_Core.accdb3[[#This Row],[Pengemarkedet]:[Banksektoren]])</f>
        <v>-7.6833661593946126E-3</v>
      </c>
    </row>
    <row r="174" spans="1:8" x14ac:dyDescent="0.3">
      <c r="A174" s="7">
        <v>38809</v>
      </c>
      <c r="B174" s="68">
        <v>6.5536855165398047E-2</v>
      </c>
      <c r="C174" s="68">
        <v>1.3141664696941214E-2</v>
      </c>
      <c r="D174" s="68">
        <v>1.4505750086974793E-2</v>
      </c>
      <c r="E174" s="68">
        <v>1.9200373320213737E-2</v>
      </c>
      <c r="F174" s="68">
        <v>1.4932911382484489E-2</v>
      </c>
      <c r="G174" s="68">
        <v>1.4068416770316417E-2</v>
      </c>
      <c r="H174" s="68">
        <f ca="1">Tabel_Core.accdb3[[#This Row],[Indikator]]-SUM(Tabel_Core.accdb3[[#This Row],[Pengemarkedet]:[Banksektoren]])</f>
        <v>-1.0312261091532604E-2</v>
      </c>
    </row>
    <row r="175" spans="1:8" x14ac:dyDescent="0.3">
      <c r="A175" s="7">
        <v>38816</v>
      </c>
      <c r="B175" s="68">
        <v>7.7833643963126239E-2</v>
      </c>
      <c r="C175" s="68">
        <v>1.8295438578952161E-2</v>
      </c>
      <c r="D175" s="68">
        <v>1.7322933392701079E-2</v>
      </c>
      <c r="E175" s="68">
        <v>2.1112503115836331E-2</v>
      </c>
      <c r="F175" s="68">
        <v>1.8971459879390275E-2</v>
      </c>
      <c r="G175" s="68">
        <v>1.5350834014066608E-2</v>
      </c>
      <c r="H175" s="68">
        <f ca="1">Tabel_Core.accdb3[[#This Row],[Indikator]]-SUM(Tabel_Core.accdb3[[#This Row],[Pengemarkedet]:[Banksektoren]])</f>
        <v>-1.3219525017820213E-2</v>
      </c>
    </row>
    <row r="176" spans="1:8" x14ac:dyDescent="0.3">
      <c r="A176" s="7">
        <v>38823</v>
      </c>
      <c r="B176" s="68">
        <v>8.4996345112417021E-2</v>
      </c>
      <c r="C176" s="68">
        <v>1.9441258020462641E-2</v>
      </c>
      <c r="D176" s="68">
        <v>1.8392817068764528E-2</v>
      </c>
      <c r="E176" s="68">
        <v>2.2496889422756253E-2</v>
      </c>
      <c r="F176" s="68">
        <v>1.8176563179997812E-2</v>
      </c>
      <c r="G176" s="68">
        <v>2.0424040889958767E-2</v>
      </c>
      <c r="H176" s="68">
        <f ca="1">Tabel_Core.accdb3[[#This Row],[Indikator]]-SUM(Tabel_Core.accdb3[[#This Row],[Pengemarkedet]:[Banksektoren]])</f>
        <v>-1.3935223469522973E-2</v>
      </c>
    </row>
    <row r="177" spans="1:8" x14ac:dyDescent="0.3">
      <c r="A177" s="7">
        <v>38830</v>
      </c>
      <c r="B177" s="68">
        <v>9.0443985975764557E-2</v>
      </c>
      <c r="C177" s="68">
        <v>1.8654985648222971E-2</v>
      </c>
      <c r="D177" s="68">
        <v>1.9297763547465985E-2</v>
      </c>
      <c r="E177" s="68">
        <v>2.4234267093706824E-2</v>
      </c>
      <c r="F177" s="68">
        <v>2.0508347046998002E-2</v>
      </c>
      <c r="G177" s="68">
        <v>2.2915029499682327E-2</v>
      </c>
      <c r="H177" s="68">
        <f ca="1">Tabel_Core.accdb3[[#This Row],[Indikator]]-SUM(Tabel_Core.accdb3[[#This Row],[Pengemarkedet]:[Banksektoren]])</f>
        <v>-1.5166406860311551E-2</v>
      </c>
    </row>
    <row r="178" spans="1:8" x14ac:dyDescent="0.3">
      <c r="A178" s="7">
        <v>38837</v>
      </c>
      <c r="B178" s="68">
        <v>7.5573606389279513E-2</v>
      </c>
      <c r="C178" s="68">
        <v>1.6850961373232217E-2</v>
      </c>
      <c r="D178" s="68">
        <v>1.6848221750517922E-2</v>
      </c>
      <c r="E178" s="68">
        <v>1.8779487838106654E-2</v>
      </c>
      <c r="F178" s="68">
        <v>1.6625356271386789E-2</v>
      </c>
      <c r="G178" s="68">
        <v>1.9339432268924886E-2</v>
      </c>
      <c r="H178" s="68">
        <f ca="1">Tabel_Core.accdb3[[#This Row],[Indikator]]-SUM(Tabel_Core.accdb3[[#This Row],[Pengemarkedet]:[Banksektoren]])</f>
        <v>-1.2869853112888949E-2</v>
      </c>
    </row>
    <row r="179" spans="1:8" x14ac:dyDescent="0.3">
      <c r="A179" s="7">
        <v>38844</v>
      </c>
      <c r="B179" s="68">
        <v>6.5863007475776739E-2</v>
      </c>
      <c r="C179" s="68">
        <v>1.3183160231216455E-2</v>
      </c>
      <c r="D179" s="68">
        <v>1.426009433405806E-2</v>
      </c>
      <c r="E179" s="68">
        <v>2.0075379902874751E-2</v>
      </c>
      <c r="F179" s="68">
        <v>1.1509929831736406E-2</v>
      </c>
      <c r="G179" s="68">
        <v>1.693253620290815E-2</v>
      </c>
      <c r="H179" s="68">
        <f ca="1">Tabel_Core.accdb3[[#This Row],[Indikator]]-SUM(Tabel_Core.accdb3[[#This Row],[Pengemarkedet]:[Banksektoren]])</f>
        <v>-1.0098093027017085E-2</v>
      </c>
    </row>
    <row r="180" spans="1:8" x14ac:dyDescent="0.3">
      <c r="A180" s="7">
        <v>38851</v>
      </c>
      <c r="B180" s="68">
        <v>6.3876028917763117E-2</v>
      </c>
      <c r="C180" s="68">
        <v>1.3635296418327295E-2</v>
      </c>
      <c r="D180" s="68">
        <v>1.5150629644254319E-2</v>
      </c>
      <c r="E180" s="68">
        <v>1.9301338377255089E-2</v>
      </c>
      <c r="F180" s="68">
        <v>1.2240214319093659E-2</v>
      </c>
      <c r="G180" s="68">
        <v>1.3681048938664645E-2</v>
      </c>
      <c r="H180" s="68">
        <f ca="1">Tabel_Core.accdb3[[#This Row],[Indikator]]-SUM(Tabel_Core.accdb3[[#This Row],[Pengemarkedet]:[Banksektoren]])</f>
        <v>-1.0132498779831883E-2</v>
      </c>
    </row>
    <row r="181" spans="1:8" x14ac:dyDescent="0.3">
      <c r="A181" s="7">
        <v>38858</v>
      </c>
      <c r="B181" s="68">
        <v>0.10220047504652971</v>
      </c>
      <c r="C181" s="68">
        <v>1.6258299110580222E-2</v>
      </c>
      <c r="D181" s="68">
        <v>2.2992281155056936E-2</v>
      </c>
      <c r="E181" s="68">
        <v>3.3269366724620823E-2</v>
      </c>
      <c r="F181" s="68">
        <v>2.0746307998435645E-2</v>
      </c>
      <c r="G181" s="68">
        <v>2.5649118244010199E-2</v>
      </c>
      <c r="H181" s="68">
        <f ca="1">Tabel_Core.accdb3[[#This Row],[Indikator]]-SUM(Tabel_Core.accdb3[[#This Row],[Pengemarkedet]:[Banksektoren]])</f>
        <v>-1.6714898186174124E-2</v>
      </c>
    </row>
    <row r="182" spans="1:8" x14ac:dyDescent="0.3">
      <c r="A182" s="7">
        <v>38865</v>
      </c>
      <c r="B182" s="68">
        <v>0.13217688349349999</v>
      </c>
      <c r="C182" s="68">
        <v>1.7449644018944659E-2</v>
      </c>
      <c r="D182" s="68">
        <v>2.8354256770337909E-2</v>
      </c>
      <c r="E182" s="68">
        <v>4.9719771545657869E-2</v>
      </c>
      <c r="F182" s="68">
        <v>2.087280978052615E-2</v>
      </c>
      <c r="G182" s="68">
        <v>3.7667233898869786E-2</v>
      </c>
      <c r="H182" s="68">
        <f ca="1">Tabel_Core.accdb3[[#This Row],[Indikator]]-SUM(Tabel_Core.accdb3[[#This Row],[Pengemarkedet]:[Banksektoren]])</f>
        <v>-2.1886832520836397E-2</v>
      </c>
    </row>
    <row r="183" spans="1:8" x14ac:dyDescent="0.3">
      <c r="A183" s="7">
        <v>38872</v>
      </c>
      <c r="B183" s="68">
        <v>0.14733255406654072</v>
      </c>
      <c r="C183" s="68">
        <v>1.7576526023954504E-2</v>
      </c>
      <c r="D183" s="68">
        <v>3.2917895138013568E-2</v>
      </c>
      <c r="E183" s="68">
        <v>5.6005869804098343E-2</v>
      </c>
      <c r="F183" s="68">
        <v>2.3339353280576614E-2</v>
      </c>
      <c r="G183" s="68">
        <v>4.4160657624893046E-2</v>
      </c>
      <c r="H183" s="68">
        <f ca="1">Tabel_Core.accdb3[[#This Row],[Indikator]]-SUM(Tabel_Core.accdb3[[#This Row],[Pengemarkedet]:[Banksektoren]])</f>
        <v>-2.6667747804995368E-2</v>
      </c>
    </row>
    <row r="184" spans="1:8" x14ac:dyDescent="0.3">
      <c r="A184" s="7">
        <v>38879</v>
      </c>
      <c r="B184" s="68">
        <v>0.18022911375498349</v>
      </c>
      <c r="C184" s="68">
        <v>2.2735776001913115E-2</v>
      </c>
      <c r="D184" s="68">
        <v>3.8445870005218527E-2</v>
      </c>
      <c r="E184" s="68">
        <v>7.0309855592841003E-2</v>
      </c>
      <c r="F184" s="68">
        <v>2.6386653430856808E-2</v>
      </c>
      <c r="G184" s="68">
        <v>5.7691937931045739E-2</v>
      </c>
      <c r="H184" s="68">
        <f ca="1">Tabel_Core.accdb3[[#This Row],[Indikator]]-SUM(Tabel_Core.accdb3[[#This Row],[Pengemarkedet]:[Banksektoren]])</f>
        <v>-3.5340979206891693E-2</v>
      </c>
    </row>
    <row r="185" spans="1:8" x14ac:dyDescent="0.3">
      <c r="A185" s="7">
        <v>38886</v>
      </c>
      <c r="B185" s="68">
        <v>0.15896527546356054</v>
      </c>
      <c r="C185" s="68">
        <v>2.1119132402424554E-2</v>
      </c>
      <c r="D185" s="68">
        <v>3.3610728571009413E-2</v>
      </c>
      <c r="E185" s="68">
        <v>6.7532817042343887E-2</v>
      </c>
      <c r="F185" s="68">
        <v>1.5957376989093244E-2</v>
      </c>
      <c r="G185" s="68">
        <v>5.4032411212055514E-2</v>
      </c>
      <c r="H185" s="68">
        <f ca="1">Tabel_Core.accdb3[[#This Row],[Indikator]]-SUM(Tabel_Core.accdb3[[#This Row],[Pengemarkedet]:[Banksektoren]])</f>
        <v>-3.3287190753366058E-2</v>
      </c>
    </row>
    <row r="186" spans="1:8" x14ac:dyDescent="0.3">
      <c r="A186" s="7">
        <v>38893</v>
      </c>
      <c r="B186" s="68">
        <v>0.13590284547441894</v>
      </c>
      <c r="C186" s="68">
        <v>2.0466930080297506E-2</v>
      </c>
      <c r="D186" s="68">
        <v>3.0652966130813308E-2</v>
      </c>
      <c r="E186" s="68">
        <v>5.6845704949731596E-2</v>
      </c>
      <c r="F186" s="68">
        <v>1.5825050852530657E-2</v>
      </c>
      <c r="G186" s="68">
        <v>4.4381517327465106E-2</v>
      </c>
      <c r="H186" s="68">
        <f ca="1">Tabel_Core.accdb3[[#This Row],[Indikator]]-SUM(Tabel_Core.accdb3[[#This Row],[Pengemarkedet]:[Banksektoren]])</f>
        <v>-3.2269323866419231E-2</v>
      </c>
    </row>
    <row r="187" spans="1:8" x14ac:dyDescent="0.3">
      <c r="A187" s="7">
        <v>38900</v>
      </c>
      <c r="B187" s="68">
        <v>0.14410533156768018</v>
      </c>
      <c r="C187" s="68">
        <v>2.3075968542576659E-2</v>
      </c>
      <c r="D187" s="68">
        <v>2.9712102538045442E-2</v>
      </c>
      <c r="E187" s="68">
        <v>6.3896043192288449E-2</v>
      </c>
      <c r="F187" s="68">
        <v>1.9390415220923475E-2</v>
      </c>
      <c r="G187" s="68">
        <v>4.7909300105384328E-2</v>
      </c>
      <c r="H187" s="68">
        <f ca="1">Tabel_Core.accdb3[[#This Row],[Indikator]]-SUM(Tabel_Core.accdb3[[#This Row],[Pengemarkedet]:[Banksektoren]])</f>
        <v>-3.9878498031538173E-2</v>
      </c>
    </row>
    <row r="188" spans="1:8" x14ac:dyDescent="0.3">
      <c r="A188" s="7">
        <v>38907</v>
      </c>
      <c r="B188" s="68">
        <v>0.11669048104648683</v>
      </c>
      <c r="C188" s="68">
        <v>1.6308294107612607E-2</v>
      </c>
      <c r="D188" s="68">
        <v>2.5155277509862621E-2</v>
      </c>
      <c r="E188" s="68">
        <v>5.6465290986146444E-2</v>
      </c>
      <c r="F188" s="68">
        <v>1.8222772201819403E-2</v>
      </c>
      <c r="G188" s="68">
        <v>3.6738495528889761E-2</v>
      </c>
      <c r="H188" s="68">
        <f ca="1">Tabel_Core.accdb3[[#This Row],[Indikator]]-SUM(Tabel_Core.accdb3[[#This Row],[Pengemarkedet]:[Banksektoren]])</f>
        <v>-3.6199649287844027E-2</v>
      </c>
    </row>
    <row r="189" spans="1:8" x14ac:dyDescent="0.3">
      <c r="A189" s="7">
        <v>38914</v>
      </c>
      <c r="B189" s="68">
        <v>9.7822670213868021E-2</v>
      </c>
      <c r="C189" s="68">
        <v>1.4655466662990443E-2</v>
      </c>
      <c r="D189" s="68">
        <v>2.3767066383579383E-2</v>
      </c>
      <c r="E189" s="68">
        <v>4.6596840642341195E-2</v>
      </c>
      <c r="F189" s="68">
        <v>1.8498847073471374E-2</v>
      </c>
      <c r="G189" s="68">
        <v>2.8004419516000849E-2</v>
      </c>
      <c r="H189" s="68">
        <f ca="1">Tabel_Core.accdb3[[#This Row],[Indikator]]-SUM(Tabel_Core.accdb3[[#This Row],[Pengemarkedet]:[Banksektoren]])</f>
        <v>-3.3699970064515236E-2</v>
      </c>
    </row>
    <row r="190" spans="1:8" x14ac:dyDescent="0.3">
      <c r="A190" s="7">
        <v>38921</v>
      </c>
      <c r="B190" s="68">
        <v>0.10289469591832523</v>
      </c>
      <c r="C190" s="68">
        <v>1.3843532702203187E-2</v>
      </c>
      <c r="D190" s="68">
        <v>2.2398478635928778E-2</v>
      </c>
      <c r="E190" s="68">
        <v>4.82427708652194E-2</v>
      </c>
      <c r="F190" s="68">
        <v>2.1068619878553418E-2</v>
      </c>
      <c r="G190" s="68">
        <v>3.3456828594612166E-2</v>
      </c>
      <c r="H190" s="68">
        <f ca="1">Tabel_Core.accdb3[[#This Row],[Indikator]]-SUM(Tabel_Core.accdb3[[#This Row],[Pengemarkedet]:[Banksektoren]])</f>
        <v>-3.6115534758191736E-2</v>
      </c>
    </row>
    <row r="191" spans="1:8" x14ac:dyDescent="0.3">
      <c r="A191" s="7">
        <v>38928</v>
      </c>
      <c r="B191" s="68">
        <v>7.2599618556506873E-2</v>
      </c>
      <c r="C191" s="68">
        <v>8.2867565096579523E-3</v>
      </c>
      <c r="D191" s="68">
        <v>1.8536481949929878E-2</v>
      </c>
      <c r="E191" s="68">
        <v>3.2188773188447317E-2</v>
      </c>
      <c r="F191" s="68">
        <v>1.5213798647569762E-2</v>
      </c>
      <c r="G191" s="68">
        <v>2.3209788134914529E-2</v>
      </c>
      <c r="H191" s="68">
        <f ca="1">Tabel_Core.accdb3[[#This Row],[Indikator]]-SUM(Tabel_Core.accdb3[[#This Row],[Pengemarkedet]:[Banksektoren]])</f>
        <v>-2.4835979874012565E-2</v>
      </c>
    </row>
    <row r="192" spans="1:8" x14ac:dyDescent="0.3">
      <c r="A192" s="7">
        <v>38935</v>
      </c>
      <c r="B192" s="68">
        <v>7.6802062722473391E-2</v>
      </c>
      <c r="C192" s="68">
        <v>1.0731748437696725E-2</v>
      </c>
      <c r="D192" s="68">
        <v>1.8739597279772213E-2</v>
      </c>
      <c r="E192" s="68">
        <v>3.1947579574678364E-2</v>
      </c>
      <c r="F192" s="68">
        <v>1.4594745000319804E-2</v>
      </c>
      <c r="G192" s="68">
        <v>2.5695919348096431E-2</v>
      </c>
      <c r="H192" s="68">
        <f ca="1">Tabel_Core.accdb3[[#This Row],[Indikator]]-SUM(Tabel_Core.accdb3[[#This Row],[Pengemarkedet]:[Banksektoren]])</f>
        <v>-2.4907526918090145E-2</v>
      </c>
    </row>
    <row r="193" spans="1:8" x14ac:dyDescent="0.3">
      <c r="A193" s="7">
        <v>38942</v>
      </c>
      <c r="B193" s="68">
        <v>7.2782904961966224E-2</v>
      </c>
      <c r="C193" s="68">
        <v>9.9848217574489296E-3</v>
      </c>
      <c r="D193" s="68">
        <v>1.6522524825739099E-2</v>
      </c>
      <c r="E193" s="68">
        <v>2.9792389846744535E-2</v>
      </c>
      <c r="F193" s="68">
        <v>1.4196285803633232E-2</v>
      </c>
      <c r="G193" s="68">
        <v>2.5114171802194343E-2</v>
      </c>
      <c r="H193" s="68">
        <f ca="1">Tabel_Core.accdb3[[#This Row],[Indikator]]-SUM(Tabel_Core.accdb3[[#This Row],[Pengemarkedet]:[Banksektoren]])</f>
        <v>-2.2827289073793916E-2</v>
      </c>
    </row>
    <row r="194" spans="1:8" x14ac:dyDescent="0.3">
      <c r="A194" s="7">
        <v>38949</v>
      </c>
      <c r="B194" s="68">
        <v>6.4017639250164571E-2</v>
      </c>
      <c r="C194" s="68">
        <v>9.2091743568168474E-3</v>
      </c>
      <c r="D194" s="68">
        <v>1.6833692184396974E-2</v>
      </c>
      <c r="E194" s="68">
        <v>2.5475110285147453E-2</v>
      </c>
      <c r="F194" s="68">
        <v>1.0637998201973841E-2</v>
      </c>
      <c r="G194" s="68">
        <v>2.008766317602018E-2</v>
      </c>
      <c r="H194" s="68">
        <f ca="1">Tabel_Core.accdb3[[#This Row],[Indikator]]-SUM(Tabel_Core.accdb3[[#This Row],[Pengemarkedet]:[Banksektoren]])</f>
        <v>-1.8225998954190734E-2</v>
      </c>
    </row>
    <row r="195" spans="1:8" x14ac:dyDescent="0.3">
      <c r="A195" s="7">
        <v>38956</v>
      </c>
      <c r="B195" s="68">
        <v>6.8622176290729864E-2</v>
      </c>
      <c r="C195" s="68">
        <v>1.0713140216085677E-2</v>
      </c>
      <c r="D195" s="68">
        <v>1.885475772797017E-2</v>
      </c>
      <c r="E195" s="68">
        <v>2.6649560858908627E-2</v>
      </c>
      <c r="F195" s="68">
        <v>1.0780227887987515E-2</v>
      </c>
      <c r="G195" s="68">
        <v>2.0572608767254561E-2</v>
      </c>
      <c r="H195" s="68">
        <f ca="1">Tabel_Core.accdb3[[#This Row],[Indikator]]-SUM(Tabel_Core.accdb3[[#This Row],[Pengemarkedet]:[Banksektoren]])</f>
        <v>-1.8948119167476685E-2</v>
      </c>
    </row>
    <row r="196" spans="1:8" x14ac:dyDescent="0.3">
      <c r="A196" s="7">
        <v>38963</v>
      </c>
      <c r="B196" s="68">
        <v>6.0247680829309459E-2</v>
      </c>
      <c r="C196" s="68">
        <v>8.4357136435608063E-3</v>
      </c>
      <c r="D196" s="68">
        <v>1.7157501785214909E-2</v>
      </c>
      <c r="E196" s="68">
        <v>2.1784628099473388E-2</v>
      </c>
      <c r="F196" s="68">
        <v>9.972462761369193E-3</v>
      </c>
      <c r="G196" s="68">
        <v>1.8205909539028464E-2</v>
      </c>
      <c r="H196" s="68">
        <f ca="1">Tabel_Core.accdb3[[#This Row],[Indikator]]-SUM(Tabel_Core.accdb3[[#This Row],[Pengemarkedet]:[Banksektoren]])</f>
        <v>-1.5308534999337299E-2</v>
      </c>
    </row>
    <row r="197" spans="1:8" x14ac:dyDescent="0.3">
      <c r="A197" s="7">
        <v>38970</v>
      </c>
      <c r="B197" s="68">
        <v>6.7337836028347239E-2</v>
      </c>
      <c r="C197" s="68">
        <v>9.1768185751013691E-3</v>
      </c>
      <c r="D197" s="68">
        <v>2.0861087838280466E-2</v>
      </c>
      <c r="E197" s="68">
        <v>2.3321103060145329E-2</v>
      </c>
      <c r="F197" s="68">
        <v>1.2224463712769191E-2</v>
      </c>
      <c r="G197" s="68">
        <v>1.9402939712906121E-2</v>
      </c>
      <c r="H197" s="68">
        <f ca="1">Tabel_Core.accdb3[[#This Row],[Indikator]]-SUM(Tabel_Core.accdb3[[#This Row],[Pengemarkedet]:[Banksektoren]])</f>
        <v>-1.7648576870855234E-2</v>
      </c>
    </row>
    <row r="198" spans="1:8" x14ac:dyDescent="0.3">
      <c r="A198" s="7">
        <v>38977</v>
      </c>
      <c r="B198" s="68">
        <v>6.9274212355733791E-2</v>
      </c>
      <c r="C198" s="68">
        <v>9.6929102649656734E-3</v>
      </c>
      <c r="D198" s="68">
        <v>2.1819944229171977E-2</v>
      </c>
      <c r="E198" s="68">
        <v>2.3307429792956347E-2</v>
      </c>
      <c r="F198" s="68">
        <v>1.2748771660865266E-2</v>
      </c>
      <c r="G198" s="68">
        <v>2.0406942390848389E-2</v>
      </c>
      <c r="H198" s="68">
        <f ca="1">Tabel_Core.accdb3[[#This Row],[Indikator]]-SUM(Tabel_Core.accdb3[[#This Row],[Pengemarkedet]:[Banksektoren]])</f>
        <v>-1.8701785983073871E-2</v>
      </c>
    </row>
    <row r="199" spans="1:8" x14ac:dyDescent="0.3">
      <c r="A199" s="7">
        <v>38984</v>
      </c>
      <c r="B199" s="68">
        <v>7.1744061982726148E-2</v>
      </c>
      <c r="C199" s="68">
        <v>9.4264047498275935E-3</v>
      </c>
      <c r="D199" s="68">
        <v>2.340572671546173E-2</v>
      </c>
      <c r="E199" s="68">
        <v>2.3605556170621027E-2</v>
      </c>
      <c r="F199" s="68">
        <v>1.4171357577292147E-2</v>
      </c>
      <c r="G199" s="68">
        <v>2.1989397123284044E-2</v>
      </c>
      <c r="H199" s="68">
        <f ca="1">Tabel_Core.accdb3[[#This Row],[Indikator]]-SUM(Tabel_Core.accdb3[[#This Row],[Pengemarkedet]:[Banksektoren]])</f>
        <v>-2.0854380353760388E-2</v>
      </c>
    </row>
    <row r="200" spans="1:8" x14ac:dyDescent="0.3">
      <c r="A200" s="7">
        <v>38991</v>
      </c>
      <c r="B200" s="68">
        <v>7.4738742462433672E-2</v>
      </c>
      <c r="C200" s="68">
        <v>1.0597058120218012E-2</v>
      </c>
      <c r="D200" s="68">
        <v>2.3933664688759088E-2</v>
      </c>
      <c r="E200" s="68">
        <v>2.4278536174787018E-2</v>
      </c>
      <c r="F200" s="68">
        <v>1.6290494905301066E-2</v>
      </c>
      <c r="G200" s="68">
        <v>2.2217094909835602E-2</v>
      </c>
      <c r="H200" s="68">
        <f ca="1">Tabel_Core.accdb3[[#This Row],[Indikator]]-SUM(Tabel_Core.accdb3[[#This Row],[Pengemarkedet]:[Banksektoren]])</f>
        <v>-2.2578106336467105E-2</v>
      </c>
    </row>
    <row r="201" spans="1:8" x14ac:dyDescent="0.3">
      <c r="A201" s="7">
        <v>38998</v>
      </c>
      <c r="B201" s="68">
        <v>7.5887682400893303E-2</v>
      </c>
      <c r="C201" s="68">
        <v>1.2503237917639614E-2</v>
      </c>
      <c r="D201" s="68">
        <v>2.3212542882139552E-2</v>
      </c>
      <c r="E201" s="68">
        <v>2.3815251303685579E-2</v>
      </c>
      <c r="F201" s="68">
        <v>1.6073260313943009E-2</v>
      </c>
      <c r="G201" s="68">
        <v>2.348954047422731E-2</v>
      </c>
      <c r="H201" s="68">
        <f ca="1">Tabel_Core.accdb3[[#This Row],[Indikator]]-SUM(Tabel_Core.accdb3[[#This Row],[Pengemarkedet]:[Banksektoren]])</f>
        <v>-2.3206150490741762E-2</v>
      </c>
    </row>
    <row r="202" spans="1:8" x14ac:dyDescent="0.3">
      <c r="A202" s="7">
        <v>39005</v>
      </c>
      <c r="B202" s="68">
        <v>7.061398193256041E-2</v>
      </c>
      <c r="C202" s="68">
        <v>1.2284273850792289E-2</v>
      </c>
      <c r="D202" s="68">
        <v>2.0677585362493433E-2</v>
      </c>
      <c r="E202" s="68">
        <v>2.3366786308792506E-2</v>
      </c>
      <c r="F202" s="68">
        <v>1.5552467402387993E-2</v>
      </c>
      <c r="G202" s="68">
        <v>2.0434585275036242E-2</v>
      </c>
      <c r="H202" s="68">
        <f ca="1">Tabel_Core.accdb3[[#This Row],[Indikator]]-SUM(Tabel_Core.accdb3[[#This Row],[Pengemarkedet]:[Banksektoren]])</f>
        <v>-2.1701716266942062E-2</v>
      </c>
    </row>
    <row r="203" spans="1:8" x14ac:dyDescent="0.3">
      <c r="A203" s="7">
        <v>39012</v>
      </c>
      <c r="B203" s="68">
        <v>6.2987751587351135E-2</v>
      </c>
      <c r="C203" s="68">
        <v>1.2645482395958559E-2</v>
      </c>
      <c r="D203" s="68">
        <v>1.718333994961619E-2</v>
      </c>
      <c r="E203" s="68">
        <v>2.1783950791510513E-2</v>
      </c>
      <c r="F203" s="68">
        <v>1.2873243759480263E-2</v>
      </c>
      <c r="G203" s="68">
        <v>1.6768184985631689E-2</v>
      </c>
      <c r="H203" s="68">
        <f ca="1">Tabel_Core.accdb3[[#This Row],[Indikator]]-SUM(Tabel_Core.accdb3[[#This Row],[Pengemarkedet]:[Banksektoren]])</f>
        <v>-1.8266450294846082E-2</v>
      </c>
    </row>
    <row r="204" spans="1:8" x14ac:dyDescent="0.3">
      <c r="A204" s="7">
        <v>39019</v>
      </c>
      <c r="B204" s="68">
        <v>6.6960111425159549E-2</v>
      </c>
      <c r="C204" s="68">
        <v>1.2621661682891394E-2</v>
      </c>
      <c r="D204" s="68">
        <v>1.8376531562203081E-2</v>
      </c>
      <c r="E204" s="68">
        <v>2.7171066987039427E-2</v>
      </c>
      <c r="F204" s="68">
        <v>1.011359984804985E-2</v>
      </c>
      <c r="G204" s="68">
        <v>1.7521999714931281E-2</v>
      </c>
      <c r="H204" s="68">
        <f ca="1">Tabel_Core.accdb3[[#This Row],[Indikator]]-SUM(Tabel_Core.accdb3[[#This Row],[Pengemarkedet]:[Banksektoren]])</f>
        <v>-1.8844748369955477E-2</v>
      </c>
    </row>
    <row r="205" spans="1:8" x14ac:dyDescent="0.3">
      <c r="A205" s="7">
        <v>39026</v>
      </c>
      <c r="B205" s="68">
        <v>7.0008898430364952E-2</v>
      </c>
      <c r="C205" s="68">
        <v>1.5511876627449015E-2</v>
      </c>
      <c r="D205" s="68">
        <v>1.8817320036481521E-2</v>
      </c>
      <c r="E205" s="68">
        <v>3.3117186090108504E-2</v>
      </c>
      <c r="F205" s="68">
        <v>7.3089762672195677E-3</v>
      </c>
      <c r="G205" s="68">
        <v>1.5110352596019323E-2</v>
      </c>
      <c r="H205" s="68">
        <f ca="1">Tabel_Core.accdb3[[#This Row],[Indikator]]-SUM(Tabel_Core.accdb3[[#This Row],[Pengemarkedet]:[Banksektoren]])</f>
        <v>-1.9856813186912972E-2</v>
      </c>
    </row>
    <row r="206" spans="1:8" x14ac:dyDescent="0.3">
      <c r="A206" s="7">
        <v>39033</v>
      </c>
      <c r="B206" s="68">
        <v>7.1620241660801776E-2</v>
      </c>
      <c r="C206" s="68">
        <v>1.6950789776208678E-2</v>
      </c>
      <c r="D206" s="68">
        <v>1.9500082592304725E-2</v>
      </c>
      <c r="E206" s="68">
        <v>3.2820418066708962E-2</v>
      </c>
      <c r="F206" s="68">
        <v>6.9634055483659444E-3</v>
      </c>
      <c r="G206" s="68">
        <v>1.5990756881238858E-2</v>
      </c>
      <c r="H206" s="68">
        <f ca="1">Tabel_Core.accdb3[[#This Row],[Indikator]]-SUM(Tabel_Core.accdb3[[#This Row],[Pengemarkedet]:[Banksektoren]])</f>
        <v>-2.0605211204025392E-2</v>
      </c>
    </row>
    <row r="207" spans="1:8" x14ac:dyDescent="0.3">
      <c r="A207" s="7">
        <v>39040</v>
      </c>
      <c r="B207" s="68">
        <v>7.4617843677615064E-2</v>
      </c>
      <c r="C207" s="68">
        <v>1.8613594850934886E-2</v>
      </c>
      <c r="D207" s="68">
        <v>1.9134356733865092E-2</v>
      </c>
      <c r="E207" s="68">
        <v>3.3429386132147479E-2</v>
      </c>
      <c r="F207" s="68">
        <v>7.671528652564789E-3</v>
      </c>
      <c r="G207" s="68">
        <v>1.7271082286144872E-2</v>
      </c>
      <c r="H207" s="68">
        <f ca="1">Tabel_Core.accdb3[[#This Row],[Indikator]]-SUM(Tabel_Core.accdb3[[#This Row],[Pengemarkedet]:[Banksektoren]])</f>
        <v>-2.1502104978042058E-2</v>
      </c>
    </row>
    <row r="208" spans="1:8" x14ac:dyDescent="0.3">
      <c r="A208" s="7">
        <v>39047</v>
      </c>
      <c r="B208" s="68">
        <v>6.6810541856573785E-2</v>
      </c>
      <c r="C208" s="68">
        <v>2.0168715477539498E-2</v>
      </c>
      <c r="D208" s="68">
        <v>1.690329191876791E-2</v>
      </c>
      <c r="E208" s="68">
        <v>2.6732892409945426E-2</v>
      </c>
      <c r="F208" s="68">
        <v>9.239610599496309E-3</v>
      </c>
      <c r="G208" s="68">
        <v>1.3776121013714917E-2</v>
      </c>
      <c r="H208" s="68">
        <f ca="1">Tabel_Core.accdb3[[#This Row],[Indikator]]-SUM(Tabel_Core.accdb3[[#This Row],[Pengemarkedet]:[Banksektoren]])</f>
        <v>-2.0010089562890285E-2</v>
      </c>
    </row>
    <row r="209" spans="1:8" x14ac:dyDescent="0.3">
      <c r="A209" s="7">
        <v>39054</v>
      </c>
      <c r="B209" s="68">
        <v>7.0745872029397902E-2</v>
      </c>
      <c r="C209" s="68">
        <v>1.8222332608152422E-2</v>
      </c>
      <c r="D209" s="68">
        <v>1.6038060022655856E-2</v>
      </c>
      <c r="E209" s="68">
        <v>2.6776606293023347E-2</v>
      </c>
      <c r="F209" s="68">
        <v>1.2407454011733186E-2</v>
      </c>
      <c r="G209" s="68">
        <v>1.7412662687564643E-2</v>
      </c>
      <c r="H209" s="68">
        <f ca="1">Tabel_Core.accdb3[[#This Row],[Indikator]]-SUM(Tabel_Core.accdb3[[#This Row],[Pengemarkedet]:[Banksektoren]])</f>
        <v>-2.0111243593731551E-2</v>
      </c>
    </row>
    <row r="210" spans="1:8" x14ac:dyDescent="0.3">
      <c r="A210" s="7">
        <v>39061</v>
      </c>
      <c r="B210" s="68">
        <v>7.0072870843869817E-2</v>
      </c>
      <c r="C210" s="68">
        <v>1.9489028804339385E-2</v>
      </c>
      <c r="D210" s="68">
        <v>1.4725489690617153E-2</v>
      </c>
      <c r="E210" s="68">
        <v>2.7445573491536104E-2</v>
      </c>
      <c r="F210" s="68">
        <v>1.1162912827860897E-2</v>
      </c>
      <c r="G210" s="68">
        <v>1.6869776720872299E-2</v>
      </c>
      <c r="H210" s="68">
        <f ca="1">Tabel_Core.accdb3[[#This Row],[Indikator]]-SUM(Tabel_Core.accdb3[[#This Row],[Pengemarkedet]:[Banksektoren]])</f>
        <v>-1.9619910691356018E-2</v>
      </c>
    </row>
    <row r="211" spans="1:8" x14ac:dyDescent="0.3">
      <c r="A211" s="7">
        <v>39068</v>
      </c>
      <c r="B211" s="68">
        <v>7.7187241841360804E-2</v>
      </c>
      <c r="C211" s="68">
        <v>2.1027727104774629E-2</v>
      </c>
      <c r="D211" s="68">
        <v>1.5919565225863155E-2</v>
      </c>
      <c r="E211" s="68">
        <v>3.011539883016244E-2</v>
      </c>
      <c r="F211" s="68">
        <v>1.2450089520669028E-2</v>
      </c>
      <c r="G211" s="68">
        <v>1.9350853647185189E-2</v>
      </c>
      <c r="H211" s="68">
        <f ca="1">Tabel_Core.accdb3[[#This Row],[Indikator]]-SUM(Tabel_Core.accdb3[[#This Row],[Pengemarkedet]:[Banksektoren]])</f>
        <v>-2.1676392487293639E-2</v>
      </c>
    </row>
    <row r="212" spans="1:8" x14ac:dyDescent="0.3">
      <c r="A212" s="7">
        <v>39075</v>
      </c>
      <c r="B212" s="68">
        <v>7.7863574621383574E-2</v>
      </c>
      <c r="C212" s="68">
        <v>2.0613106250435526E-2</v>
      </c>
      <c r="D212" s="68">
        <v>1.6864467289330595E-2</v>
      </c>
      <c r="E212" s="68">
        <v>3.1372858027843772E-2</v>
      </c>
      <c r="F212" s="68">
        <v>1.2638806161054839E-2</v>
      </c>
      <c r="G212" s="68">
        <v>1.8453614439264625E-2</v>
      </c>
      <c r="H212" s="68">
        <f ca="1">Tabel_Core.accdb3[[#This Row],[Indikator]]-SUM(Tabel_Core.accdb3[[#This Row],[Pengemarkedet]:[Banksektoren]])</f>
        <v>-2.2079277546545789E-2</v>
      </c>
    </row>
    <row r="213" spans="1:8" x14ac:dyDescent="0.3">
      <c r="A213" s="7">
        <v>39082</v>
      </c>
      <c r="B213" s="68">
        <v>6.0328224630853744E-2</v>
      </c>
      <c r="C213" s="68">
        <v>1.9729749799609002E-2</v>
      </c>
      <c r="D213" s="68">
        <v>1.5166082400621372E-2</v>
      </c>
      <c r="E213" s="68">
        <v>2.2654036210130346E-2</v>
      </c>
      <c r="F213" s="68">
        <v>8.9347506363145097E-3</v>
      </c>
      <c r="G213" s="68">
        <v>1.2175931961252454E-2</v>
      </c>
      <c r="H213" s="68">
        <f ca="1">Tabel_Core.accdb3[[#This Row],[Indikator]]-SUM(Tabel_Core.accdb3[[#This Row],[Pengemarkedet]:[Banksektoren]])</f>
        <v>-1.8332326377073938E-2</v>
      </c>
    </row>
    <row r="214" spans="1:8" x14ac:dyDescent="0.3">
      <c r="A214" s="7">
        <v>39089</v>
      </c>
      <c r="B214" s="68">
        <v>7.2603827552862654E-2</v>
      </c>
      <c r="C214" s="68">
        <v>2.2194731493091584E-2</v>
      </c>
      <c r="D214" s="68">
        <v>1.8110666770733568E-2</v>
      </c>
      <c r="E214" s="68">
        <v>2.3250215155526756E-2</v>
      </c>
      <c r="F214" s="68">
        <v>1.2693394397784561E-2</v>
      </c>
      <c r="G214" s="68">
        <v>1.8521025403332676E-2</v>
      </c>
      <c r="H214" s="68">
        <f ca="1">Tabel_Core.accdb3[[#This Row],[Indikator]]-SUM(Tabel_Core.accdb3[[#This Row],[Pengemarkedet]:[Banksektoren]])</f>
        <v>-2.2166205667606492E-2</v>
      </c>
    </row>
    <row r="215" spans="1:8" x14ac:dyDescent="0.3">
      <c r="A215" s="7">
        <v>39096</v>
      </c>
      <c r="B215" s="68">
        <v>7.0834135405504456E-2</v>
      </c>
      <c r="C215" s="68">
        <v>2.3336690924030602E-2</v>
      </c>
      <c r="D215" s="68">
        <v>1.8453218161219215E-2</v>
      </c>
      <c r="E215" s="68">
        <v>1.9245535873167189E-2</v>
      </c>
      <c r="F215" s="68">
        <v>1.5989537170860123E-2</v>
      </c>
      <c r="G215" s="68">
        <v>1.7479316212801691E-2</v>
      </c>
      <c r="H215" s="68">
        <f ca="1">Tabel_Core.accdb3[[#This Row],[Indikator]]-SUM(Tabel_Core.accdb3[[#This Row],[Pengemarkedet]:[Banksektoren]])</f>
        <v>-2.3670162936574368E-2</v>
      </c>
    </row>
    <row r="216" spans="1:8" x14ac:dyDescent="0.3">
      <c r="A216" s="7">
        <v>39103</v>
      </c>
      <c r="B216" s="68">
        <v>6.7916120056913054E-2</v>
      </c>
      <c r="C216" s="68">
        <v>2.2388186214042413E-2</v>
      </c>
      <c r="D216" s="68">
        <v>1.7477882612572514E-2</v>
      </c>
      <c r="E216" s="68">
        <v>1.5537626954373239E-2</v>
      </c>
      <c r="F216" s="68">
        <v>1.3591558937241456E-2</v>
      </c>
      <c r="G216" s="68">
        <v>2.1636297891900275E-2</v>
      </c>
      <c r="H216" s="68">
        <f ca="1">Tabel_Core.accdb3[[#This Row],[Indikator]]-SUM(Tabel_Core.accdb3[[#This Row],[Pengemarkedet]:[Banksektoren]])</f>
        <v>-2.2715432553216841E-2</v>
      </c>
    </row>
    <row r="217" spans="1:8" x14ac:dyDescent="0.3">
      <c r="A217" s="7">
        <v>39110</v>
      </c>
      <c r="B217" s="68">
        <v>7.2191629898855428E-2</v>
      </c>
      <c r="C217" s="68">
        <v>2.273932802172729E-2</v>
      </c>
      <c r="D217" s="68">
        <v>1.7310202562884805E-2</v>
      </c>
      <c r="E217" s="68">
        <v>1.8061581253080473E-2</v>
      </c>
      <c r="F217" s="68">
        <v>1.5148549005161355E-2</v>
      </c>
      <c r="G217" s="68">
        <v>2.3102963140602908E-2</v>
      </c>
      <c r="H217" s="68">
        <f ca="1">Tabel_Core.accdb3[[#This Row],[Indikator]]-SUM(Tabel_Core.accdb3[[#This Row],[Pengemarkedet]:[Banksektoren]])</f>
        <v>-2.417099408460141E-2</v>
      </c>
    </row>
    <row r="218" spans="1:8" x14ac:dyDescent="0.3">
      <c r="A218" s="7">
        <v>39117</v>
      </c>
      <c r="B218" s="68">
        <v>6.1016011654254652E-2</v>
      </c>
      <c r="C218" s="68">
        <v>2.0920055675136384E-2</v>
      </c>
      <c r="D218" s="68">
        <v>1.4933794313531732E-2</v>
      </c>
      <c r="E218" s="68">
        <v>1.7531799380562534E-2</v>
      </c>
      <c r="F218" s="68">
        <v>1.2457782691346732E-2</v>
      </c>
      <c r="G218" s="68">
        <v>1.7104423913427449E-2</v>
      </c>
      <c r="H218" s="68">
        <f ca="1">Tabel_Core.accdb3[[#This Row],[Indikator]]-SUM(Tabel_Core.accdb3[[#This Row],[Pengemarkedet]:[Banksektoren]])</f>
        <v>-2.1931844319750184E-2</v>
      </c>
    </row>
    <row r="219" spans="1:8" x14ac:dyDescent="0.3">
      <c r="A219" s="7">
        <v>39124</v>
      </c>
      <c r="B219" s="68">
        <v>5.8817780641852432E-2</v>
      </c>
      <c r="C219" s="68">
        <v>1.9150947729418631E-2</v>
      </c>
      <c r="D219" s="68">
        <v>1.3642955749890984E-2</v>
      </c>
      <c r="E219" s="68">
        <v>2.0701331551566581E-2</v>
      </c>
      <c r="F219" s="68">
        <v>1.0341793645336488E-2</v>
      </c>
      <c r="G219" s="68">
        <v>1.5636930637329079E-2</v>
      </c>
      <c r="H219" s="68">
        <f ca="1">Tabel_Core.accdb3[[#This Row],[Indikator]]-SUM(Tabel_Core.accdb3[[#This Row],[Pengemarkedet]:[Banksektoren]])</f>
        <v>-2.0656178671689326E-2</v>
      </c>
    </row>
    <row r="220" spans="1:8" x14ac:dyDescent="0.3">
      <c r="A220" s="7">
        <v>39131</v>
      </c>
      <c r="B220" s="68">
        <v>6.1393573346387759E-2</v>
      </c>
      <c r="C220" s="68">
        <v>1.9464788135771564E-2</v>
      </c>
      <c r="D220" s="68">
        <v>1.466413953395862E-2</v>
      </c>
      <c r="E220" s="68">
        <v>2.2135694925046825E-2</v>
      </c>
      <c r="F220" s="68">
        <v>1.4455695949056355E-2</v>
      </c>
      <c r="G220" s="68">
        <v>1.2615975033497213E-2</v>
      </c>
      <c r="H220" s="68">
        <f ca="1">Tabel_Core.accdb3[[#This Row],[Indikator]]-SUM(Tabel_Core.accdb3[[#This Row],[Pengemarkedet]:[Banksektoren]])</f>
        <v>-2.1942720230942819E-2</v>
      </c>
    </row>
    <row r="221" spans="1:8" x14ac:dyDescent="0.3">
      <c r="A221" s="7">
        <v>39138</v>
      </c>
      <c r="B221" s="68">
        <v>6.5301404804132934E-2</v>
      </c>
      <c r="C221" s="68">
        <v>1.9082045963459859E-2</v>
      </c>
      <c r="D221" s="68">
        <v>1.4997671999972368E-2</v>
      </c>
      <c r="E221" s="68">
        <v>2.3537674466472303E-2</v>
      </c>
      <c r="F221" s="68">
        <v>1.3558581621093045E-2</v>
      </c>
      <c r="G221" s="68">
        <v>1.6124621426685633E-2</v>
      </c>
      <c r="H221" s="68">
        <f ca="1">Tabel_Core.accdb3[[#This Row],[Indikator]]-SUM(Tabel_Core.accdb3[[#This Row],[Pengemarkedet]:[Banksektoren]])</f>
        <v>-2.1999190673550273E-2</v>
      </c>
    </row>
    <row r="222" spans="1:8" x14ac:dyDescent="0.3">
      <c r="A222" s="7">
        <v>39145</v>
      </c>
      <c r="B222" s="68">
        <v>8.8914433210471849E-2</v>
      </c>
      <c r="C222" s="68">
        <v>1.9756307014489712E-2</v>
      </c>
      <c r="D222" s="68">
        <v>1.764772736951107E-2</v>
      </c>
      <c r="E222" s="68">
        <v>3.6517892185651886E-2</v>
      </c>
      <c r="F222" s="68">
        <v>1.7195292449766062E-2</v>
      </c>
      <c r="G222" s="68">
        <v>2.5770001419348289E-2</v>
      </c>
      <c r="H222" s="68">
        <f ca="1">Tabel_Core.accdb3[[#This Row],[Indikator]]-SUM(Tabel_Core.accdb3[[#This Row],[Pengemarkedet]:[Banksektoren]])</f>
        <v>-2.797278722829516E-2</v>
      </c>
    </row>
    <row r="223" spans="1:8" x14ac:dyDescent="0.3">
      <c r="A223" s="7">
        <v>39152</v>
      </c>
      <c r="B223" s="68">
        <v>0.10478055704654611</v>
      </c>
      <c r="C223" s="68">
        <v>2.0909839668415788E-2</v>
      </c>
      <c r="D223" s="68">
        <v>1.9360294331934574E-2</v>
      </c>
      <c r="E223" s="68">
        <v>4.7767719786458884E-2</v>
      </c>
      <c r="F223" s="68">
        <v>1.9762932330594962E-2</v>
      </c>
      <c r="G223" s="68">
        <v>3.1704279825328481E-2</v>
      </c>
      <c r="H223" s="68">
        <f ca="1">Tabel_Core.accdb3[[#This Row],[Indikator]]-SUM(Tabel_Core.accdb3[[#This Row],[Pengemarkedet]:[Banksektoren]])</f>
        <v>-3.4724508896186571E-2</v>
      </c>
    </row>
    <row r="224" spans="1:8" x14ac:dyDescent="0.3">
      <c r="A224" s="7">
        <v>39159</v>
      </c>
      <c r="B224" s="68">
        <v>0.1177292858130732</v>
      </c>
      <c r="C224" s="68">
        <v>2.4264608972593797E-2</v>
      </c>
      <c r="D224" s="68">
        <v>1.9985676977663493E-2</v>
      </c>
      <c r="E224" s="68">
        <v>6.0476688354240818E-2</v>
      </c>
      <c r="F224" s="68">
        <v>1.8010662823231161E-2</v>
      </c>
      <c r="G224" s="68">
        <v>3.7569443571292521E-2</v>
      </c>
      <c r="H224" s="68">
        <f ca="1">Tabel_Core.accdb3[[#This Row],[Indikator]]-SUM(Tabel_Core.accdb3[[#This Row],[Pengemarkedet]:[Banksektoren]])</f>
        <v>-4.2577794885948581E-2</v>
      </c>
    </row>
    <row r="225" spans="1:8" x14ac:dyDescent="0.3">
      <c r="A225" s="7">
        <v>39166</v>
      </c>
      <c r="B225" s="68">
        <v>0.1287143429837031</v>
      </c>
      <c r="C225" s="68">
        <v>2.5624542538450205E-2</v>
      </c>
      <c r="D225" s="68">
        <v>2.2909073857719738E-2</v>
      </c>
      <c r="E225" s="68">
        <v>7.1837531540849875E-2</v>
      </c>
      <c r="F225" s="68">
        <v>2.019729586844906E-2</v>
      </c>
      <c r="G225" s="68">
        <v>4.0356226447852687E-2</v>
      </c>
      <c r="H225" s="68">
        <f ca="1">Tabel_Core.accdb3[[#This Row],[Indikator]]-SUM(Tabel_Core.accdb3[[#This Row],[Pengemarkedet]:[Banksektoren]])</f>
        <v>-5.2210327269618467E-2</v>
      </c>
    </row>
    <row r="226" spans="1:8" x14ac:dyDescent="0.3">
      <c r="A226" s="7">
        <v>39173</v>
      </c>
      <c r="B226" s="68">
        <v>0.11564455506005065</v>
      </c>
      <c r="C226" s="68">
        <v>2.4617198637774899E-2</v>
      </c>
      <c r="D226" s="68">
        <v>2.1780513969028643E-2</v>
      </c>
      <c r="E226" s="68">
        <v>6.8501120607882701E-2</v>
      </c>
      <c r="F226" s="68">
        <v>1.5518516072010548E-2</v>
      </c>
      <c r="G226" s="68">
        <v>3.9795250368938849E-2</v>
      </c>
      <c r="H226" s="68">
        <f ca="1">Tabel_Core.accdb3[[#This Row],[Indikator]]-SUM(Tabel_Core.accdb3[[#This Row],[Pengemarkedet]:[Banksektoren]])</f>
        <v>-5.4568044595584994E-2</v>
      </c>
    </row>
    <row r="227" spans="1:8" x14ac:dyDescent="0.3">
      <c r="A227" s="7">
        <v>39180</v>
      </c>
      <c r="B227" s="68">
        <v>0.10506528158135697</v>
      </c>
      <c r="C227" s="68">
        <v>2.3127713960543701E-2</v>
      </c>
      <c r="D227" s="68">
        <v>2.1399448894483943E-2</v>
      </c>
      <c r="E227" s="68">
        <v>5.9898363831662652E-2</v>
      </c>
      <c r="F227" s="68">
        <v>1.5073474609162932E-2</v>
      </c>
      <c r="G227" s="68">
        <v>3.9653699212393881E-2</v>
      </c>
      <c r="H227" s="68">
        <f ca="1">Tabel_Core.accdb3[[#This Row],[Indikator]]-SUM(Tabel_Core.accdb3[[#This Row],[Pengemarkedet]:[Banksektoren]])</f>
        <v>-5.4087418926890118E-2</v>
      </c>
    </row>
    <row r="228" spans="1:8" x14ac:dyDescent="0.3">
      <c r="A228" s="7">
        <v>39187</v>
      </c>
      <c r="B228" s="68">
        <v>9.5140097694997511E-2</v>
      </c>
      <c r="C228" s="68">
        <v>2.0334841217446161E-2</v>
      </c>
      <c r="D228" s="68">
        <v>2.2096182213389534E-2</v>
      </c>
      <c r="E228" s="68">
        <v>5.5179538255304993E-2</v>
      </c>
      <c r="F228" s="68">
        <v>1.3099467062141207E-2</v>
      </c>
      <c r="G228" s="68">
        <v>3.6783156705876244E-2</v>
      </c>
      <c r="H228" s="68">
        <f ca="1">Tabel_Core.accdb3[[#This Row],[Indikator]]-SUM(Tabel_Core.accdb3[[#This Row],[Pengemarkedet]:[Banksektoren]])</f>
        <v>-5.2353087759160616E-2</v>
      </c>
    </row>
    <row r="229" spans="1:8" x14ac:dyDescent="0.3">
      <c r="A229" s="7">
        <v>39194</v>
      </c>
      <c r="B229" s="68">
        <v>8.3741061022208158E-2</v>
      </c>
      <c r="C229" s="68">
        <v>1.9605403277666085E-2</v>
      </c>
      <c r="D229" s="68">
        <v>2.0288893626920844E-2</v>
      </c>
      <c r="E229" s="68">
        <v>4.39446253887254E-2</v>
      </c>
      <c r="F229" s="68">
        <v>1.2830201211792906E-2</v>
      </c>
      <c r="G229" s="68">
        <v>3.3624855701032817E-2</v>
      </c>
      <c r="H229" s="68">
        <f ca="1">Tabel_Core.accdb3[[#This Row],[Indikator]]-SUM(Tabel_Core.accdb3[[#This Row],[Pengemarkedet]:[Banksektoren]])</f>
        <v>-4.6552918183929898E-2</v>
      </c>
    </row>
    <row r="230" spans="1:8" x14ac:dyDescent="0.3">
      <c r="A230" s="7">
        <v>39201</v>
      </c>
      <c r="B230" s="68">
        <v>7.232183600944124E-2</v>
      </c>
      <c r="C230" s="68">
        <v>1.945483230355104E-2</v>
      </c>
      <c r="D230" s="68">
        <v>1.9441851657624076E-2</v>
      </c>
      <c r="E230" s="68">
        <v>3.4047374940974644E-2</v>
      </c>
      <c r="F230" s="68">
        <v>1.2980309394178106E-2</v>
      </c>
      <c r="G230" s="68">
        <v>2.6566472813190335E-2</v>
      </c>
      <c r="H230" s="68">
        <f ca="1">Tabel_Core.accdb3[[#This Row],[Indikator]]-SUM(Tabel_Core.accdb3[[#This Row],[Pengemarkedet]:[Banksektoren]])</f>
        <v>-4.016900510007694E-2</v>
      </c>
    </row>
    <row r="231" spans="1:8" x14ac:dyDescent="0.3">
      <c r="A231" s="7">
        <v>39208</v>
      </c>
      <c r="B231" s="68">
        <v>7.0721815118360593E-2</v>
      </c>
      <c r="C231" s="68">
        <v>1.9637372052432014E-2</v>
      </c>
      <c r="D231" s="68">
        <v>2.1068850115827202E-2</v>
      </c>
      <c r="E231" s="68">
        <v>3.3330076963032938E-2</v>
      </c>
      <c r="F231" s="68">
        <v>8.4901242206141189E-3</v>
      </c>
      <c r="G231" s="68">
        <v>2.600682489024508E-2</v>
      </c>
      <c r="H231" s="68">
        <f ca="1">Tabel_Core.accdb3[[#This Row],[Indikator]]-SUM(Tabel_Core.accdb3[[#This Row],[Pengemarkedet]:[Banksektoren]])</f>
        <v>-3.7811433123790761E-2</v>
      </c>
    </row>
    <row r="232" spans="1:8" x14ac:dyDescent="0.3">
      <c r="A232" s="7">
        <v>39215</v>
      </c>
      <c r="B232" s="68">
        <v>6.9332909160604736E-2</v>
      </c>
      <c r="C232" s="68">
        <v>1.9636511606121752E-2</v>
      </c>
      <c r="D232" s="68">
        <v>1.9896005336334024E-2</v>
      </c>
      <c r="E232" s="68">
        <v>2.6747326811224659E-2</v>
      </c>
      <c r="F232" s="68">
        <v>8.5322649237370134E-3</v>
      </c>
      <c r="G232" s="68">
        <v>2.766317238428339E-2</v>
      </c>
      <c r="H232" s="68">
        <f ca="1">Tabel_Core.accdb3[[#This Row],[Indikator]]-SUM(Tabel_Core.accdb3[[#This Row],[Pengemarkedet]:[Banksektoren]])</f>
        <v>-3.3142371901096104E-2</v>
      </c>
    </row>
    <row r="233" spans="1:8" x14ac:dyDescent="0.3">
      <c r="A233" s="7">
        <v>39222</v>
      </c>
      <c r="B233" s="68">
        <v>7.715972248128268E-2</v>
      </c>
      <c r="C233" s="68">
        <v>2.0690761349769732E-2</v>
      </c>
      <c r="D233" s="68">
        <v>2.2772790771554988E-2</v>
      </c>
      <c r="E233" s="68">
        <v>2.8676835820955433E-2</v>
      </c>
      <c r="F233" s="68">
        <v>7.0595530106787509E-3</v>
      </c>
      <c r="G233" s="68">
        <v>3.2664218295387369E-2</v>
      </c>
      <c r="H233" s="68">
        <f ca="1">Tabel_Core.accdb3[[#This Row],[Indikator]]-SUM(Tabel_Core.accdb3[[#This Row],[Pengemarkedet]:[Banksektoren]])</f>
        <v>-3.4704436767063571E-2</v>
      </c>
    </row>
    <row r="234" spans="1:8" x14ac:dyDescent="0.3">
      <c r="A234" s="7">
        <v>39229</v>
      </c>
      <c r="B234" s="68">
        <v>7.8133477694656395E-2</v>
      </c>
      <c r="C234" s="68">
        <v>2.0254595866885286E-2</v>
      </c>
      <c r="D234" s="68">
        <v>2.1998986212533538E-2</v>
      </c>
      <c r="E234" s="68">
        <v>3.0520430991193719E-2</v>
      </c>
      <c r="F234" s="68">
        <v>7.7694962024187093E-3</v>
      </c>
      <c r="G234" s="68">
        <v>3.2155106005738739E-2</v>
      </c>
      <c r="H234" s="68">
        <f ca="1">Tabel_Core.accdb3[[#This Row],[Indikator]]-SUM(Tabel_Core.accdb3[[#This Row],[Pengemarkedet]:[Banksektoren]])</f>
        <v>-3.4565137584113587E-2</v>
      </c>
    </row>
    <row r="235" spans="1:8" x14ac:dyDescent="0.3">
      <c r="A235" s="7">
        <v>39236</v>
      </c>
      <c r="B235" s="68">
        <v>7.6692746918212082E-2</v>
      </c>
      <c r="C235" s="68">
        <v>1.9541716991698915E-2</v>
      </c>
      <c r="D235" s="68">
        <v>1.9901971653826862E-2</v>
      </c>
      <c r="E235" s="68">
        <v>3.0077824761586689E-2</v>
      </c>
      <c r="F235" s="68">
        <v>8.3707597104658339E-3</v>
      </c>
      <c r="G235" s="68">
        <v>3.1337992466054454E-2</v>
      </c>
      <c r="H235" s="68">
        <f ca="1">Tabel_Core.accdb3[[#This Row],[Indikator]]-SUM(Tabel_Core.accdb3[[#This Row],[Pengemarkedet]:[Banksektoren]])</f>
        <v>-3.2537518665420664E-2</v>
      </c>
    </row>
    <row r="236" spans="1:8" x14ac:dyDescent="0.3">
      <c r="A236" s="7">
        <v>39243</v>
      </c>
      <c r="B236" s="68">
        <v>9.0022140071454163E-2</v>
      </c>
      <c r="C236" s="68">
        <v>2.2116977357659464E-2</v>
      </c>
      <c r="D236" s="68">
        <v>2.3947227865810716E-2</v>
      </c>
      <c r="E236" s="68">
        <v>3.7837467136711572E-2</v>
      </c>
      <c r="F236" s="68">
        <v>8.3317761385152071E-3</v>
      </c>
      <c r="G236" s="68">
        <v>3.6287923209326875E-2</v>
      </c>
      <c r="H236" s="68">
        <f ca="1">Tabel_Core.accdb3[[#This Row],[Indikator]]-SUM(Tabel_Core.accdb3[[#This Row],[Pengemarkedet]:[Banksektoren]])</f>
        <v>-3.8499231636569695E-2</v>
      </c>
    </row>
    <row r="237" spans="1:8" x14ac:dyDescent="0.3">
      <c r="A237" s="7">
        <v>39250</v>
      </c>
      <c r="B237" s="68">
        <v>9.6511437646154552E-2</v>
      </c>
      <c r="C237" s="68">
        <v>2.310755545562054E-2</v>
      </c>
      <c r="D237" s="68">
        <v>2.381062351278717E-2</v>
      </c>
      <c r="E237" s="68">
        <v>4.1876433455684765E-2</v>
      </c>
      <c r="F237" s="68">
        <v>1.2382283618309755E-2</v>
      </c>
      <c r="G237" s="68">
        <v>3.6873732933224698E-2</v>
      </c>
      <c r="H237" s="68">
        <f ca="1">Tabel_Core.accdb3[[#This Row],[Indikator]]-SUM(Tabel_Core.accdb3[[#This Row],[Pengemarkedet]:[Banksektoren]])</f>
        <v>-4.1539191329472369E-2</v>
      </c>
    </row>
    <row r="238" spans="1:8" x14ac:dyDescent="0.3">
      <c r="A238" s="7">
        <v>39257</v>
      </c>
      <c r="B238" s="68">
        <v>0.10877777867826369</v>
      </c>
      <c r="C238" s="68">
        <v>2.6394405238688981E-2</v>
      </c>
      <c r="D238" s="68">
        <v>2.6329467858533736E-2</v>
      </c>
      <c r="E238" s="68">
        <v>4.0895577787894752E-2</v>
      </c>
      <c r="F238" s="68">
        <v>1.6250690023013839E-2</v>
      </c>
      <c r="G238" s="68">
        <v>4.3835597603041468E-2</v>
      </c>
      <c r="H238" s="68">
        <f ca="1">Tabel_Core.accdb3[[#This Row],[Indikator]]-SUM(Tabel_Core.accdb3[[#This Row],[Pengemarkedet]:[Banksektoren]])</f>
        <v>-4.4927959832909092E-2</v>
      </c>
    </row>
    <row r="239" spans="1:8" x14ac:dyDescent="0.3">
      <c r="A239" s="7">
        <v>39264</v>
      </c>
      <c r="B239" s="68">
        <v>0.11027624755316362</v>
      </c>
      <c r="C239" s="68">
        <v>2.6980196181623749E-2</v>
      </c>
      <c r="D239" s="68">
        <v>2.7357366077153233E-2</v>
      </c>
      <c r="E239" s="68">
        <v>4.1688332855319594E-2</v>
      </c>
      <c r="F239" s="68">
        <v>1.6491085092440481E-2</v>
      </c>
      <c r="G239" s="68">
        <v>4.372170122705004E-2</v>
      </c>
      <c r="H239" s="68">
        <f ca="1">Tabel_Core.accdb3[[#This Row],[Indikator]]-SUM(Tabel_Core.accdb3[[#This Row],[Pengemarkedet]:[Banksektoren]])</f>
        <v>-4.5962433880423481E-2</v>
      </c>
    </row>
    <row r="240" spans="1:8" x14ac:dyDescent="0.3">
      <c r="A240" s="7">
        <v>39271</v>
      </c>
      <c r="B240" s="68">
        <v>0.10893416146740499</v>
      </c>
      <c r="C240" s="68">
        <v>2.7939640247529235E-2</v>
      </c>
      <c r="D240" s="68">
        <v>2.739302953011976E-2</v>
      </c>
      <c r="E240" s="68">
        <v>3.7581312047309919E-2</v>
      </c>
      <c r="F240" s="68">
        <v>1.8082120150170109E-2</v>
      </c>
      <c r="G240" s="68">
        <v>4.3290759860313013E-2</v>
      </c>
      <c r="H240" s="68">
        <f ca="1">Tabel_Core.accdb3[[#This Row],[Indikator]]-SUM(Tabel_Core.accdb3[[#This Row],[Pengemarkedet]:[Banksektoren]])</f>
        <v>-4.5352700368037055E-2</v>
      </c>
    </row>
    <row r="241" spans="1:8" x14ac:dyDescent="0.3">
      <c r="A241" s="7">
        <v>39278</v>
      </c>
      <c r="B241" s="68">
        <v>0.10275377277930799</v>
      </c>
      <c r="C241" s="68">
        <v>2.8096885024288379E-2</v>
      </c>
      <c r="D241" s="68">
        <v>2.7903861151748931E-2</v>
      </c>
      <c r="E241" s="68">
        <v>3.452609169125298E-2</v>
      </c>
      <c r="F241" s="68">
        <v>1.5579946641904289E-2</v>
      </c>
      <c r="G241" s="68">
        <v>4.0709563955492814E-2</v>
      </c>
      <c r="H241" s="68">
        <f ca="1">Tabel_Core.accdb3[[#This Row],[Indikator]]-SUM(Tabel_Core.accdb3[[#This Row],[Pengemarkedet]:[Banksektoren]])</f>
        <v>-4.4062575685379399E-2</v>
      </c>
    </row>
    <row r="242" spans="1:8" x14ac:dyDescent="0.3">
      <c r="A242" s="7">
        <v>39285</v>
      </c>
      <c r="B242" s="68">
        <v>9.3777618227056672E-2</v>
      </c>
      <c r="C242" s="68">
        <v>2.6400508180514825E-2</v>
      </c>
      <c r="D242" s="68">
        <v>2.8419283468496918E-2</v>
      </c>
      <c r="E242" s="68">
        <v>3.4604284229648591E-2</v>
      </c>
      <c r="F242" s="68">
        <v>1.0412828067619968E-2</v>
      </c>
      <c r="G242" s="68">
        <v>3.6421504455915757E-2</v>
      </c>
      <c r="H242" s="68">
        <f ca="1">Tabel_Core.accdb3[[#This Row],[Indikator]]-SUM(Tabel_Core.accdb3[[#This Row],[Pengemarkedet]:[Banksektoren]])</f>
        <v>-4.248079017513938E-2</v>
      </c>
    </row>
    <row r="243" spans="1:8" x14ac:dyDescent="0.3">
      <c r="A243" s="7">
        <v>39292</v>
      </c>
      <c r="B243" s="68">
        <v>0.12910385187652212</v>
      </c>
      <c r="C243" s="68">
        <v>3.3510478472703567E-2</v>
      </c>
      <c r="D243" s="68">
        <v>3.4377521590983479E-2</v>
      </c>
      <c r="E243" s="68">
        <v>4.9974059731586959E-2</v>
      </c>
      <c r="F243" s="68">
        <v>1.8335990718963698E-2</v>
      </c>
      <c r="G243" s="68">
        <v>5.2164893805684773E-2</v>
      </c>
      <c r="H243" s="68">
        <f ca="1">Tabel_Core.accdb3[[#This Row],[Indikator]]-SUM(Tabel_Core.accdb3[[#This Row],[Pengemarkedet]:[Banksektoren]])</f>
        <v>-5.925909244340033E-2</v>
      </c>
    </row>
    <row r="244" spans="1:8" x14ac:dyDescent="0.3">
      <c r="A244" s="7">
        <v>39299</v>
      </c>
      <c r="B244" s="68">
        <v>0.15369633172590164</v>
      </c>
      <c r="C244" s="68">
        <v>3.5189527286815042E-2</v>
      </c>
      <c r="D244" s="68">
        <v>3.7463675187649779E-2</v>
      </c>
      <c r="E244" s="68">
        <v>6.4422999217618432E-2</v>
      </c>
      <c r="F244" s="68">
        <v>2.3199700755861023E-2</v>
      </c>
      <c r="G244" s="68">
        <v>6.4970466865235624E-2</v>
      </c>
      <c r="H244" s="68">
        <f ca="1">Tabel_Core.accdb3[[#This Row],[Indikator]]-SUM(Tabel_Core.accdb3[[#This Row],[Pengemarkedet]:[Banksektoren]])</f>
        <v>-7.1550037587278292E-2</v>
      </c>
    </row>
    <row r="245" spans="1:8" x14ac:dyDescent="0.3">
      <c r="A245" s="7">
        <v>39306</v>
      </c>
      <c r="B245" s="68">
        <v>0.19865736221667837</v>
      </c>
      <c r="C245" s="68">
        <v>4.4918154708290664E-2</v>
      </c>
      <c r="D245" s="68">
        <v>4.2836678752741511E-2</v>
      </c>
      <c r="E245" s="68">
        <v>8.6553520680775015E-2</v>
      </c>
      <c r="F245" s="68">
        <v>2.8851600738239405E-2</v>
      </c>
      <c r="G245" s="68">
        <v>8.7051647670585791E-2</v>
      </c>
      <c r="H245" s="68">
        <f ca="1">Tabel_Core.accdb3[[#This Row],[Indikator]]-SUM(Tabel_Core.accdb3[[#This Row],[Pengemarkedet]:[Banksektoren]])</f>
        <v>-9.1554240333954012E-2</v>
      </c>
    </row>
    <row r="246" spans="1:8" x14ac:dyDescent="0.3">
      <c r="A246" s="7">
        <v>39313</v>
      </c>
      <c r="B246" s="68">
        <v>0.25381959925644948</v>
      </c>
      <c r="C246" s="68">
        <v>5.608784565986065E-2</v>
      </c>
      <c r="D246" s="68">
        <v>4.9433667698727382E-2</v>
      </c>
      <c r="E246" s="68">
        <v>0.11330189924209152</v>
      </c>
      <c r="F246" s="68">
        <v>4.0630527548226859E-2</v>
      </c>
      <c r="G246" s="68">
        <v>0.11095112124826696</v>
      </c>
      <c r="H246" s="68">
        <f ca="1">Tabel_Core.accdb3[[#This Row],[Indikator]]-SUM(Tabel_Core.accdb3[[#This Row],[Pengemarkedet]:[Banksektoren]])</f>
        <v>-0.11658546214072391</v>
      </c>
    </row>
    <row r="247" spans="1:8" x14ac:dyDescent="0.3">
      <c r="A247" s="7">
        <v>39320</v>
      </c>
      <c r="B247" s="68">
        <v>0.29457527384442256</v>
      </c>
      <c r="C247" s="68">
        <v>6.3163247549600995E-2</v>
      </c>
      <c r="D247" s="68">
        <v>5.3733301862001343E-2</v>
      </c>
      <c r="E247" s="68">
        <v>0.1250219880896139</v>
      </c>
      <c r="F247" s="68">
        <v>4.0552942560501522E-2</v>
      </c>
      <c r="G247" s="68">
        <v>0.13946317617733472</v>
      </c>
      <c r="H247" s="68">
        <f ca="1">Tabel_Core.accdb3[[#This Row],[Indikator]]-SUM(Tabel_Core.accdb3[[#This Row],[Pengemarkedet]:[Banksektoren]])</f>
        <v>-0.12735938239462991</v>
      </c>
    </row>
    <row r="248" spans="1:8" x14ac:dyDescent="0.3">
      <c r="A248" s="7">
        <v>39327</v>
      </c>
      <c r="B248" s="68">
        <v>0.32767550754988317</v>
      </c>
      <c r="C248" s="68">
        <v>7.2206208975771277E-2</v>
      </c>
      <c r="D248" s="68">
        <v>5.5015308840210504E-2</v>
      </c>
      <c r="E248" s="68">
        <v>0.13354850101837776</v>
      </c>
      <c r="F248" s="68">
        <v>3.7653686984374796E-2</v>
      </c>
      <c r="G248" s="68">
        <v>0.16241194973014958</v>
      </c>
      <c r="H248" s="68">
        <f ca="1">Tabel_Core.accdb3[[#This Row],[Indikator]]-SUM(Tabel_Core.accdb3[[#This Row],[Pengemarkedet]:[Banksektoren]])</f>
        <v>-0.13316014799900078</v>
      </c>
    </row>
    <row r="249" spans="1:8" x14ac:dyDescent="0.3">
      <c r="A249" s="7">
        <v>39334</v>
      </c>
      <c r="B249" s="68">
        <v>0.32470583964500183</v>
      </c>
      <c r="C249" s="68">
        <v>7.1656620030900287E-2</v>
      </c>
      <c r="D249" s="68">
        <v>5.1606350833144757E-2</v>
      </c>
      <c r="E249" s="68">
        <v>0.13068612351240091</v>
      </c>
      <c r="F249" s="68">
        <v>3.1282616014904632E-2</v>
      </c>
      <c r="G249" s="68">
        <v>0.16444247754955008</v>
      </c>
      <c r="H249" s="68">
        <f ca="1">Tabel_Core.accdb3[[#This Row],[Indikator]]-SUM(Tabel_Core.accdb3[[#This Row],[Pengemarkedet]:[Banksektoren]])</f>
        <v>-0.12496834829589881</v>
      </c>
    </row>
    <row r="250" spans="1:8" x14ac:dyDescent="0.3">
      <c r="A250" s="7">
        <v>39341</v>
      </c>
      <c r="B250" s="68">
        <v>0.31376297810024423</v>
      </c>
      <c r="C250" s="68">
        <v>6.9525635165398281E-2</v>
      </c>
      <c r="D250" s="68">
        <v>4.9446559608902589E-2</v>
      </c>
      <c r="E250" s="68">
        <v>0.12607234535124343</v>
      </c>
      <c r="F250" s="68">
        <v>2.8165743675510536E-2</v>
      </c>
      <c r="G250" s="68">
        <v>0.16526549018843506</v>
      </c>
      <c r="H250" s="68">
        <f ca="1">Tabel_Core.accdb3[[#This Row],[Indikator]]-SUM(Tabel_Core.accdb3[[#This Row],[Pengemarkedet]:[Banksektoren]])</f>
        <v>-0.12471279588924566</v>
      </c>
    </row>
    <row r="251" spans="1:8" x14ac:dyDescent="0.3">
      <c r="A251" s="7">
        <v>39348</v>
      </c>
      <c r="B251" s="68">
        <v>0.29751186454541634</v>
      </c>
      <c r="C251" s="68">
        <v>6.8086204500211134E-2</v>
      </c>
      <c r="D251" s="68">
        <v>5.0713771284283005E-2</v>
      </c>
      <c r="E251" s="68">
        <v>0.12306996497176025</v>
      </c>
      <c r="F251" s="68">
        <v>3.207708750336969E-2</v>
      </c>
      <c r="G251" s="68">
        <v>0.1558966705019173</v>
      </c>
      <c r="H251" s="68">
        <f ca="1">Tabel_Core.accdb3[[#This Row],[Indikator]]-SUM(Tabel_Core.accdb3[[#This Row],[Pengemarkedet]:[Banksektoren]])</f>
        <v>-0.13233183421612504</v>
      </c>
    </row>
    <row r="252" spans="1:8" x14ac:dyDescent="0.3">
      <c r="A252" s="7">
        <v>39355</v>
      </c>
      <c r="B252" s="68">
        <v>0.27699095425512843</v>
      </c>
      <c r="C252" s="68">
        <v>6.4491739745719659E-2</v>
      </c>
      <c r="D252" s="68">
        <v>4.9109571152574583E-2</v>
      </c>
      <c r="E252" s="68">
        <v>0.11557028108564327</v>
      </c>
      <c r="F252" s="68">
        <v>3.6158020473340088E-2</v>
      </c>
      <c r="G252" s="68">
        <v>0.14619905748073828</v>
      </c>
      <c r="H252" s="68">
        <f ca="1">Tabel_Core.accdb3[[#This Row],[Indikator]]-SUM(Tabel_Core.accdb3[[#This Row],[Pengemarkedet]:[Banksektoren]])</f>
        <v>-0.13453771568288742</v>
      </c>
    </row>
    <row r="253" spans="1:8" x14ac:dyDescent="0.3">
      <c r="A253" s="7">
        <v>39362</v>
      </c>
      <c r="B253" s="68">
        <v>0.26121978817934743</v>
      </c>
      <c r="C253" s="68">
        <v>6.1293143025047229E-2</v>
      </c>
      <c r="D253" s="68">
        <v>4.731062591760412E-2</v>
      </c>
      <c r="E253" s="68">
        <v>0.10316185084164098</v>
      </c>
      <c r="F253" s="68">
        <v>4.0731625613325627E-2</v>
      </c>
      <c r="G253" s="68">
        <v>0.14666575373932958</v>
      </c>
      <c r="H253" s="68">
        <f ca="1">Tabel_Core.accdb3[[#This Row],[Indikator]]-SUM(Tabel_Core.accdb3[[#This Row],[Pengemarkedet]:[Banksektoren]])</f>
        <v>-0.13794321095760009</v>
      </c>
    </row>
    <row r="254" spans="1:8" x14ac:dyDescent="0.3">
      <c r="A254" s="7">
        <v>39369</v>
      </c>
      <c r="B254" s="68">
        <v>0.24646827588313078</v>
      </c>
      <c r="C254" s="68">
        <v>6.2001576206905586E-2</v>
      </c>
      <c r="D254" s="68">
        <v>4.7379097923433276E-2</v>
      </c>
      <c r="E254" s="68">
        <v>8.7412829229266686E-2</v>
      </c>
      <c r="F254" s="68">
        <v>3.9680178690429987E-2</v>
      </c>
      <c r="G254" s="68">
        <v>0.14652928657017755</v>
      </c>
      <c r="H254" s="68">
        <f ca="1">Tabel_Core.accdb3[[#This Row],[Indikator]]-SUM(Tabel_Core.accdb3[[#This Row],[Pengemarkedet]:[Banksektoren]])</f>
        <v>-0.13653469273708232</v>
      </c>
    </row>
    <row r="255" spans="1:8" x14ac:dyDescent="0.3">
      <c r="A255" s="7">
        <v>39376</v>
      </c>
      <c r="B255" s="68">
        <v>0.21870010609568813</v>
      </c>
      <c r="C255" s="68">
        <v>5.9066500996359711E-2</v>
      </c>
      <c r="D255" s="68">
        <v>4.4143460110761708E-2</v>
      </c>
      <c r="E255" s="68">
        <v>7.1613599219185697E-2</v>
      </c>
      <c r="F255" s="68">
        <v>2.9277936534183466E-2</v>
      </c>
      <c r="G255" s="68">
        <v>0.13763453581628796</v>
      </c>
      <c r="H255" s="68">
        <f ca="1">Tabel_Core.accdb3[[#This Row],[Indikator]]-SUM(Tabel_Core.accdb3[[#This Row],[Pengemarkedet]:[Banksektoren]])</f>
        <v>-0.12303592658109042</v>
      </c>
    </row>
    <row r="256" spans="1:8" x14ac:dyDescent="0.3">
      <c r="A256" s="7">
        <v>39383</v>
      </c>
      <c r="B256" s="68">
        <v>0.22240341367742256</v>
      </c>
      <c r="C256" s="68">
        <v>6.5380100702429375E-2</v>
      </c>
      <c r="D256" s="68">
        <v>4.930005615594972E-2</v>
      </c>
      <c r="E256" s="68">
        <v>7.6005710488176143E-2</v>
      </c>
      <c r="F256" s="68">
        <v>3.1877223851639339E-2</v>
      </c>
      <c r="G256" s="68">
        <v>0.1392554404708124</v>
      </c>
      <c r="H256" s="68">
        <f ca="1">Tabel_Core.accdb3[[#This Row],[Indikator]]-SUM(Tabel_Core.accdb3[[#This Row],[Pengemarkedet]:[Banksektoren]])</f>
        <v>-0.1394151179915844</v>
      </c>
    </row>
    <row r="257" spans="1:8" x14ac:dyDescent="0.3">
      <c r="A257" s="7">
        <v>39390</v>
      </c>
      <c r="B257" s="68">
        <v>0.22952220402986312</v>
      </c>
      <c r="C257" s="68">
        <v>6.9610295098499253E-2</v>
      </c>
      <c r="D257" s="68">
        <v>5.240911161750679E-2</v>
      </c>
      <c r="E257" s="68">
        <v>8.3132520754236716E-2</v>
      </c>
      <c r="F257" s="68">
        <v>3.4224609155181475E-2</v>
      </c>
      <c r="G257" s="68">
        <v>0.14140453791816607</v>
      </c>
      <c r="H257" s="68">
        <f ca="1">Tabel_Core.accdb3[[#This Row],[Indikator]]-SUM(Tabel_Core.accdb3[[#This Row],[Pengemarkedet]:[Banksektoren]])</f>
        <v>-0.15125887051372716</v>
      </c>
    </row>
    <row r="258" spans="1:8" x14ac:dyDescent="0.3">
      <c r="A258" s="7">
        <v>39397</v>
      </c>
      <c r="B258" s="68">
        <v>0.23699220004122173</v>
      </c>
      <c r="C258" s="68">
        <v>6.7399740974551273E-2</v>
      </c>
      <c r="D258" s="68">
        <v>5.2887658964465414E-2</v>
      </c>
      <c r="E258" s="68">
        <v>9.2865092465276744E-2</v>
      </c>
      <c r="F258" s="68">
        <v>3.4215125050019113E-2</v>
      </c>
      <c r="G258" s="68">
        <v>0.14528347131213601</v>
      </c>
      <c r="H258" s="68">
        <f ca="1">Tabel_Core.accdb3[[#This Row],[Indikator]]-SUM(Tabel_Core.accdb3[[#This Row],[Pengemarkedet]:[Banksektoren]])</f>
        <v>-0.15565888872522682</v>
      </c>
    </row>
    <row r="259" spans="1:8" x14ac:dyDescent="0.3">
      <c r="A259" s="7">
        <v>39404</v>
      </c>
      <c r="B259" s="68">
        <v>0.24451906861331074</v>
      </c>
      <c r="C259" s="68">
        <v>6.7714296825989423E-2</v>
      </c>
      <c r="D259" s="68">
        <v>4.893932472810298E-2</v>
      </c>
      <c r="E259" s="68">
        <v>0.10614447616746966</v>
      </c>
      <c r="F259" s="68">
        <v>4.7096549878230531E-2</v>
      </c>
      <c r="G259" s="68">
        <v>0.15118771443024359</v>
      </c>
      <c r="H259" s="68">
        <f ca="1">Tabel_Core.accdb3[[#This Row],[Indikator]]-SUM(Tabel_Core.accdb3[[#This Row],[Pengemarkedet]:[Banksektoren]])</f>
        <v>-0.17656329341672544</v>
      </c>
    </row>
    <row r="260" spans="1:8" x14ac:dyDescent="0.3">
      <c r="A260" s="7">
        <v>39411</v>
      </c>
      <c r="B260" s="68">
        <v>0.25673482159287564</v>
      </c>
      <c r="C260" s="68">
        <v>6.5343045381882917E-2</v>
      </c>
      <c r="D260" s="68">
        <v>4.6453795190869271E-2</v>
      </c>
      <c r="E260" s="68">
        <v>0.11445726834491142</v>
      </c>
      <c r="F260" s="68">
        <v>4.1595787105488911E-2</v>
      </c>
      <c r="G260" s="68">
        <v>0.1596536593310493</v>
      </c>
      <c r="H260" s="68">
        <f ca="1">Tabel_Core.accdb3[[#This Row],[Indikator]]-SUM(Tabel_Core.accdb3[[#This Row],[Pengemarkedet]:[Banksektoren]])</f>
        <v>-0.17076873376132617</v>
      </c>
    </row>
    <row r="261" spans="1:8" x14ac:dyDescent="0.3">
      <c r="A261" s="7">
        <v>39418</v>
      </c>
      <c r="B261" s="68">
        <v>0.27973331662304041</v>
      </c>
      <c r="C261" s="68">
        <v>7.0520053353424206E-2</v>
      </c>
      <c r="D261" s="68">
        <v>5.2401797011890128E-2</v>
      </c>
      <c r="E261" s="68">
        <v>0.12681680335924297</v>
      </c>
      <c r="F261" s="68">
        <v>4.8695317148952963E-2</v>
      </c>
      <c r="G261" s="68">
        <v>0.17132723426641153</v>
      </c>
      <c r="H261" s="68">
        <f ca="1">Tabel_Core.accdb3[[#This Row],[Indikator]]-SUM(Tabel_Core.accdb3[[#This Row],[Pengemarkedet]:[Banksektoren]])</f>
        <v>-0.1900278885168814</v>
      </c>
    </row>
    <row r="262" spans="1:8" x14ac:dyDescent="0.3">
      <c r="A262" s="7">
        <v>39425</v>
      </c>
      <c r="B262" s="68">
        <v>0.28685461564306802</v>
      </c>
      <c r="C262" s="68">
        <v>7.32406442557159E-2</v>
      </c>
      <c r="D262" s="68">
        <v>5.6531367096824006E-2</v>
      </c>
      <c r="E262" s="68">
        <v>0.13084363425844345</v>
      </c>
      <c r="F262" s="68">
        <v>5.487993393200688E-2</v>
      </c>
      <c r="G262" s="68">
        <v>0.17103551137903319</v>
      </c>
      <c r="H262" s="68">
        <f ca="1">Tabel_Core.accdb3[[#This Row],[Indikator]]-SUM(Tabel_Core.accdb3[[#This Row],[Pengemarkedet]:[Banksektoren]])</f>
        <v>-0.19967647527895538</v>
      </c>
    </row>
    <row r="263" spans="1:8" x14ac:dyDescent="0.3">
      <c r="A263" s="7">
        <v>39432</v>
      </c>
      <c r="B263" s="68">
        <v>0.28371119240662268</v>
      </c>
      <c r="C263" s="68">
        <v>7.0388066505030447E-2</v>
      </c>
      <c r="D263" s="68">
        <v>6.0651860109948344E-2</v>
      </c>
      <c r="E263" s="68">
        <v>0.12344619915256556</v>
      </c>
      <c r="F263" s="68">
        <v>5.1445383680289884E-2</v>
      </c>
      <c r="G263" s="68">
        <v>0.16740827495977223</v>
      </c>
      <c r="H263" s="68">
        <f ca="1">Tabel_Core.accdb3[[#This Row],[Indikator]]-SUM(Tabel_Core.accdb3[[#This Row],[Pengemarkedet]:[Banksektoren]])</f>
        <v>-0.18962859200098381</v>
      </c>
    </row>
    <row r="264" spans="1:8" x14ac:dyDescent="0.3">
      <c r="A264" s="7">
        <v>39439</v>
      </c>
      <c r="B264" s="68">
        <v>0.25732757083057956</v>
      </c>
      <c r="C264" s="68">
        <v>6.6967058442546148E-2</v>
      </c>
      <c r="D264" s="68">
        <v>5.5023882203124187E-2</v>
      </c>
      <c r="E264" s="68">
        <v>0.11105630661088199</v>
      </c>
      <c r="F264" s="68">
        <v>5.3981448552303773E-2</v>
      </c>
      <c r="G264" s="68">
        <v>0.15020878648603039</v>
      </c>
      <c r="H264" s="68">
        <f ca="1">Tabel_Core.accdb3[[#This Row],[Indikator]]-SUM(Tabel_Core.accdb3[[#This Row],[Pengemarkedet]:[Banksektoren]])</f>
        <v>-0.17990991146430702</v>
      </c>
    </row>
    <row r="265" spans="1:8" x14ac:dyDescent="0.3">
      <c r="A265" s="7">
        <v>39446</v>
      </c>
      <c r="B265" s="68">
        <v>0.22235463838647648</v>
      </c>
      <c r="C265" s="68">
        <v>5.7667493619416817E-2</v>
      </c>
      <c r="D265" s="68">
        <v>5.1210062684289667E-2</v>
      </c>
      <c r="E265" s="68">
        <v>9.1013267478407753E-2</v>
      </c>
      <c r="F265" s="68">
        <v>5.0444404441172465E-2</v>
      </c>
      <c r="G265" s="68">
        <v>0.13393353555758206</v>
      </c>
      <c r="H265" s="68">
        <f ca="1">Tabel_Core.accdb3[[#This Row],[Indikator]]-SUM(Tabel_Core.accdb3[[#This Row],[Pengemarkedet]:[Banksektoren]])</f>
        <v>-0.16191412539439234</v>
      </c>
    </row>
    <row r="266" spans="1:8" x14ac:dyDescent="0.3">
      <c r="A266" s="7">
        <v>39453</v>
      </c>
      <c r="B266" s="68">
        <v>0.23077973596259346</v>
      </c>
      <c r="C266" s="68">
        <v>5.7509885558695545E-2</v>
      </c>
      <c r="D266" s="68">
        <v>5.5657933238628152E-2</v>
      </c>
      <c r="E266" s="68">
        <v>9.4102918758908471E-2</v>
      </c>
      <c r="F266" s="68">
        <v>5.1919928746494315E-2</v>
      </c>
      <c r="G266" s="68">
        <v>0.13891591439789414</v>
      </c>
      <c r="H266" s="68">
        <f ca="1">Tabel_Core.accdb3[[#This Row],[Indikator]]-SUM(Tabel_Core.accdb3[[#This Row],[Pengemarkedet]:[Banksektoren]])</f>
        <v>-0.16732684473802714</v>
      </c>
    </row>
    <row r="267" spans="1:8" x14ac:dyDescent="0.3">
      <c r="A267" s="7">
        <v>39460</v>
      </c>
      <c r="B267" s="68">
        <v>0.24815587867056862</v>
      </c>
      <c r="C267" s="68">
        <v>6.1702297540910375E-2</v>
      </c>
      <c r="D267" s="68">
        <v>5.4716879287941833E-2</v>
      </c>
      <c r="E267" s="68">
        <v>0.10276160519333175</v>
      </c>
      <c r="F267" s="68">
        <v>4.7693784015781449E-2</v>
      </c>
      <c r="G267" s="68">
        <v>0.14631310989024532</v>
      </c>
      <c r="H267" s="68">
        <f ca="1">Tabel_Core.accdb3[[#This Row],[Indikator]]-SUM(Tabel_Core.accdb3[[#This Row],[Pengemarkedet]:[Banksektoren]])</f>
        <v>-0.16503179725764208</v>
      </c>
    </row>
    <row r="268" spans="1:8" x14ac:dyDescent="0.3">
      <c r="A268" s="7">
        <v>39467</v>
      </c>
      <c r="B268" s="68">
        <v>0.28474082521833777</v>
      </c>
      <c r="C268" s="68">
        <v>6.8566249786656458E-2</v>
      </c>
      <c r="D268" s="68">
        <v>6.0755627282327355E-2</v>
      </c>
      <c r="E268" s="68">
        <v>0.11654258776535227</v>
      </c>
      <c r="F268" s="68">
        <v>5.5659037699777876E-2</v>
      </c>
      <c r="G268" s="68">
        <v>0.16793737040934867</v>
      </c>
      <c r="H268" s="68">
        <f ca="1">Tabel_Core.accdb3[[#This Row],[Indikator]]-SUM(Tabel_Core.accdb3[[#This Row],[Pengemarkedet]:[Banksektoren]])</f>
        <v>-0.18472004772512485</v>
      </c>
    </row>
    <row r="269" spans="1:8" x14ac:dyDescent="0.3">
      <c r="A269" s="7">
        <v>39474</v>
      </c>
      <c r="B269" s="68">
        <v>0.36435671388863239</v>
      </c>
      <c r="C269" s="68">
        <v>8.4760603577829524E-2</v>
      </c>
      <c r="D269" s="68">
        <v>7.1033790239833486E-2</v>
      </c>
      <c r="E269" s="68">
        <v>0.1475901663934216</v>
      </c>
      <c r="F269" s="68">
        <v>6.6554412197438143E-2</v>
      </c>
      <c r="G269" s="68">
        <v>0.19951583786145391</v>
      </c>
      <c r="H269" s="68">
        <f ca="1">Tabel_Core.accdb3[[#This Row],[Indikator]]-SUM(Tabel_Core.accdb3[[#This Row],[Pengemarkedet]:[Banksektoren]])</f>
        <v>-0.2050980963813443</v>
      </c>
    </row>
    <row r="270" spans="1:8" x14ac:dyDescent="0.3">
      <c r="A270" s="7">
        <v>39481</v>
      </c>
      <c r="B270" s="68">
        <v>0.40348848728230813</v>
      </c>
      <c r="C270" s="68">
        <v>9.1225290785091007E-2</v>
      </c>
      <c r="D270" s="68">
        <v>7.2461280963372093E-2</v>
      </c>
      <c r="E270" s="68">
        <v>0.15905020857041569</v>
      </c>
      <c r="F270" s="68">
        <v>6.8505213098028483E-2</v>
      </c>
      <c r="G270" s="68">
        <v>0.20985844381906243</v>
      </c>
      <c r="H270" s="68">
        <f ca="1">Tabel_Core.accdb3[[#This Row],[Indikator]]-SUM(Tabel_Core.accdb3[[#This Row],[Pengemarkedet]:[Banksektoren]])</f>
        <v>-0.19761194995366149</v>
      </c>
    </row>
    <row r="271" spans="1:8" x14ac:dyDescent="0.3">
      <c r="A271" s="7">
        <v>39488</v>
      </c>
      <c r="B271" s="68">
        <v>0.44516647645534391</v>
      </c>
      <c r="C271" s="68">
        <v>0.10058475037603619</v>
      </c>
      <c r="D271" s="68">
        <v>8.0208904369429346E-2</v>
      </c>
      <c r="E271" s="68">
        <v>0.16637547988536949</v>
      </c>
      <c r="F271" s="68">
        <v>7.5078260053586338E-2</v>
      </c>
      <c r="G271" s="68">
        <v>0.22083177246750058</v>
      </c>
      <c r="H271" s="68">
        <f ca="1">Tabel_Core.accdb3[[#This Row],[Indikator]]-SUM(Tabel_Core.accdb3[[#This Row],[Pengemarkedet]:[Banksektoren]])</f>
        <v>-0.19791269069657813</v>
      </c>
    </row>
    <row r="272" spans="1:8" x14ac:dyDescent="0.3">
      <c r="A272" s="7">
        <v>39495</v>
      </c>
      <c r="B272" s="68">
        <v>0.46756623911251144</v>
      </c>
      <c r="C272" s="68">
        <v>0.10005333088487051</v>
      </c>
      <c r="D272" s="68">
        <v>8.7498462979632957E-2</v>
      </c>
      <c r="E272" s="68">
        <v>0.16795096377109997</v>
      </c>
      <c r="F272" s="68">
        <v>6.7423296240326044E-2</v>
      </c>
      <c r="G272" s="68">
        <v>0.2210337800919096</v>
      </c>
      <c r="H272" s="68">
        <f ca="1">Tabel_Core.accdb3[[#This Row],[Indikator]]-SUM(Tabel_Core.accdb3[[#This Row],[Pengemarkedet]:[Banksektoren]])</f>
        <v>-0.17639359485532774</v>
      </c>
    </row>
    <row r="273" spans="1:8" x14ac:dyDescent="0.3">
      <c r="A273" s="7">
        <v>39502</v>
      </c>
      <c r="B273" s="68">
        <v>0.44765225583438906</v>
      </c>
      <c r="C273" s="68">
        <v>9.3063053247300367E-2</v>
      </c>
      <c r="D273" s="68">
        <v>8.1114886566081762E-2</v>
      </c>
      <c r="E273" s="68">
        <v>0.15677077543712215</v>
      </c>
      <c r="F273" s="68">
        <v>5.0969867560684043E-2</v>
      </c>
      <c r="G273" s="68">
        <v>0.2086256982672543</v>
      </c>
      <c r="H273" s="68">
        <f ca="1">Tabel_Core.accdb3[[#This Row],[Indikator]]-SUM(Tabel_Core.accdb3[[#This Row],[Pengemarkedet]:[Banksektoren]])</f>
        <v>-0.14289202524405364</v>
      </c>
    </row>
    <row r="274" spans="1:8" x14ac:dyDescent="0.3">
      <c r="A274" s="7">
        <v>39509</v>
      </c>
      <c r="B274" s="68">
        <v>0.43888004014099752</v>
      </c>
      <c r="C274" s="68">
        <v>9.3316162714611739E-2</v>
      </c>
      <c r="D274" s="68">
        <v>8.1566769445322762E-2</v>
      </c>
      <c r="E274" s="68">
        <v>0.14848216619733273</v>
      </c>
      <c r="F274" s="68">
        <v>4.5172413140438801E-2</v>
      </c>
      <c r="G274" s="68">
        <v>0.2042646018759523</v>
      </c>
      <c r="H274" s="68">
        <f ca="1">Tabel_Core.accdb3[[#This Row],[Indikator]]-SUM(Tabel_Core.accdb3[[#This Row],[Pengemarkedet]:[Banksektoren]])</f>
        <v>-0.13392207323266075</v>
      </c>
    </row>
    <row r="275" spans="1:8" x14ac:dyDescent="0.3">
      <c r="A275" s="7">
        <v>39516</v>
      </c>
      <c r="B275" s="68">
        <v>0.41928038234179105</v>
      </c>
      <c r="C275" s="68">
        <v>9.0069196899934839E-2</v>
      </c>
      <c r="D275" s="68">
        <v>7.6822092866077565E-2</v>
      </c>
      <c r="E275" s="68">
        <v>0.14060934160869951</v>
      </c>
      <c r="F275" s="68">
        <v>3.5140449224433164E-2</v>
      </c>
      <c r="G275" s="68">
        <v>0.19461489983273558</v>
      </c>
      <c r="H275" s="68">
        <f ca="1">Tabel_Core.accdb3[[#This Row],[Indikator]]-SUM(Tabel_Core.accdb3[[#This Row],[Pengemarkedet]:[Banksektoren]])</f>
        <v>-0.11797559809008967</v>
      </c>
    </row>
    <row r="276" spans="1:8" x14ac:dyDescent="0.3">
      <c r="A276" s="7">
        <v>39523</v>
      </c>
      <c r="B276" s="68">
        <v>0.38853560660007969</v>
      </c>
      <c r="C276" s="68">
        <v>8.9217054358512834E-2</v>
      </c>
      <c r="D276" s="68">
        <v>7.1043813414596271E-2</v>
      </c>
      <c r="E276" s="68">
        <v>0.13295225045699693</v>
      </c>
      <c r="F276" s="68">
        <v>3.7967712763484901E-2</v>
      </c>
      <c r="G276" s="68">
        <v>0.17862047138477313</v>
      </c>
      <c r="H276" s="68">
        <f ca="1">Tabel_Core.accdb3[[#This Row],[Indikator]]-SUM(Tabel_Core.accdb3[[#This Row],[Pengemarkedet]:[Banksektoren]])</f>
        <v>-0.12126569577828439</v>
      </c>
    </row>
    <row r="277" spans="1:8" x14ac:dyDescent="0.3">
      <c r="A277" s="7">
        <v>39530</v>
      </c>
      <c r="B277" s="68">
        <v>0.39606464454557733</v>
      </c>
      <c r="C277" s="68">
        <v>9.3711177519136074E-2</v>
      </c>
      <c r="D277" s="68">
        <v>7.5120230289113896E-2</v>
      </c>
      <c r="E277" s="68">
        <v>0.13900474420490069</v>
      </c>
      <c r="F277" s="68">
        <v>4.9773252187058734E-2</v>
      </c>
      <c r="G277" s="68">
        <v>0.18014256591323113</v>
      </c>
      <c r="H277" s="68">
        <f ca="1">Tabel_Core.accdb3[[#This Row],[Indikator]]-SUM(Tabel_Core.accdb3[[#This Row],[Pengemarkedet]:[Banksektoren]])</f>
        <v>-0.14168732556786323</v>
      </c>
    </row>
    <row r="278" spans="1:8" x14ac:dyDescent="0.3">
      <c r="A278" s="7">
        <v>39537</v>
      </c>
      <c r="B278" s="68">
        <v>0.38320905466644789</v>
      </c>
      <c r="C278" s="68">
        <v>8.9085569830175099E-2</v>
      </c>
      <c r="D278" s="68">
        <v>7.1666321407416578E-2</v>
      </c>
      <c r="E278" s="68">
        <v>0.13846883151638761</v>
      </c>
      <c r="F278" s="68">
        <v>5.4874449246950757E-2</v>
      </c>
      <c r="G278" s="68">
        <v>0.17365833875856099</v>
      </c>
      <c r="H278" s="68">
        <f ca="1">Tabel_Core.accdb3[[#This Row],[Indikator]]-SUM(Tabel_Core.accdb3[[#This Row],[Pengemarkedet]:[Banksektoren]])</f>
        <v>-0.14454445609304306</v>
      </c>
    </row>
    <row r="279" spans="1:8" x14ac:dyDescent="0.3">
      <c r="A279" s="7">
        <v>39544</v>
      </c>
      <c r="B279" s="68">
        <v>0.38913669387506966</v>
      </c>
      <c r="C279" s="68">
        <v>8.8342062250389777E-2</v>
      </c>
      <c r="D279" s="68">
        <v>7.7860856080681773E-2</v>
      </c>
      <c r="E279" s="68">
        <v>0.13899955329491426</v>
      </c>
      <c r="F279" s="68">
        <v>6.1648357989821045E-2</v>
      </c>
      <c r="G279" s="68">
        <v>0.17660529236229522</v>
      </c>
      <c r="H279" s="68">
        <f ca="1">Tabel_Core.accdb3[[#This Row],[Indikator]]-SUM(Tabel_Core.accdb3[[#This Row],[Pengemarkedet]:[Banksektoren]])</f>
        <v>-0.15431942810303234</v>
      </c>
    </row>
    <row r="280" spans="1:8" x14ac:dyDescent="0.3">
      <c r="A280" s="7">
        <v>39551</v>
      </c>
      <c r="B280" s="68">
        <v>0.40386606537870873</v>
      </c>
      <c r="C280" s="68">
        <v>8.9172815267574229E-2</v>
      </c>
      <c r="D280" s="68">
        <v>8.220039107742827E-2</v>
      </c>
      <c r="E280" s="68">
        <v>0.14062275750480935</v>
      </c>
      <c r="F280" s="68">
        <v>6.0848046002704659E-2</v>
      </c>
      <c r="G280" s="68">
        <v>0.18140439160052632</v>
      </c>
      <c r="H280" s="68">
        <f ca="1">Tabel_Core.accdb3[[#This Row],[Indikator]]-SUM(Tabel_Core.accdb3[[#This Row],[Pengemarkedet]:[Banksektoren]])</f>
        <v>-0.15038233607433416</v>
      </c>
    </row>
    <row r="281" spans="1:8" x14ac:dyDescent="0.3">
      <c r="A281" s="7">
        <v>39558</v>
      </c>
      <c r="B281" s="68">
        <v>0.38415401533058458</v>
      </c>
      <c r="C281" s="68">
        <v>8.5071931355329006E-2</v>
      </c>
      <c r="D281" s="68">
        <v>8.3346276433519495E-2</v>
      </c>
      <c r="E281" s="68">
        <v>0.12992063544399457</v>
      </c>
      <c r="F281" s="68">
        <v>5.63953174353619E-2</v>
      </c>
      <c r="G281" s="68">
        <v>0.16867287849839802</v>
      </c>
      <c r="H281" s="68">
        <f ca="1">Tabel_Core.accdb3[[#This Row],[Indikator]]-SUM(Tabel_Core.accdb3[[#This Row],[Pengemarkedet]:[Banksektoren]])</f>
        <v>-0.13925302383601845</v>
      </c>
    </row>
    <row r="282" spans="1:8" x14ac:dyDescent="0.3">
      <c r="A282" s="7">
        <v>39565</v>
      </c>
      <c r="B282" s="68">
        <v>0.40289043556265131</v>
      </c>
      <c r="C282" s="68">
        <v>9.3100228400403356E-2</v>
      </c>
      <c r="D282" s="68">
        <v>8.4813994092186887E-2</v>
      </c>
      <c r="E282" s="68">
        <v>0.12954323149218888</v>
      </c>
      <c r="F282" s="68">
        <v>6.1755538942293471E-2</v>
      </c>
      <c r="G282" s="68">
        <v>0.17811856080993843</v>
      </c>
      <c r="H282" s="68">
        <f ca="1">Tabel_Core.accdb3[[#This Row],[Indikator]]-SUM(Tabel_Core.accdb3[[#This Row],[Pengemarkedet]:[Banksektoren]])</f>
        <v>-0.14444111817435973</v>
      </c>
    </row>
    <row r="283" spans="1:8" x14ac:dyDescent="0.3">
      <c r="A283" s="7">
        <v>39572</v>
      </c>
      <c r="B283" s="68">
        <v>0.39313994406916897</v>
      </c>
      <c r="C283" s="68">
        <v>8.7163305118676607E-2</v>
      </c>
      <c r="D283" s="68">
        <v>8.2871972258636295E-2</v>
      </c>
      <c r="E283" s="68">
        <v>0.12714683685784112</v>
      </c>
      <c r="F283" s="68">
        <v>5.7919018232197611E-2</v>
      </c>
      <c r="G283" s="68">
        <v>0.17343593469285409</v>
      </c>
      <c r="H283" s="68">
        <f ca="1">Tabel_Core.accdb3[[#This Row],[Indikator]]-SUM(Tabel_Core.accdb3[[#This Row],[Pengemarkedet]:[Banksektoren]])</f>
        <v>-0.1353971230910368</v>
      </c>
    </row>
    <row r="284" spans="1:8" x14ac:dyDescent="0.3">
      <c r="A284" s="7">
        <v>39579</v>
      </c>
      <c r="B284" s="68">
        <v>0.37622171805024446</v>
      </c>
      <c r="C284" s="68">
        <v>8.5224843954825852E-2</v>
      </c>
      <c r="D284" s="68">
        <v>8.4269175965205112E-2</v>
      </c>
      <c r="E284" s="68">
        <v>0.11252588025263466</v>
      </c>
      <c r="F284" s="68">
        <v>5.637987917299319E-2</v>
      </c>
      <c r="G284" s="68">
        <v>0.17012285338461267</v>
      </c>
      <c r="H284" s="68">
        <f ca="1">Tabel_Core.accdb3[[#This Row],[Indikator]]-SUM(Tabel_Core.accdb3[[#This Row],[Pengemarkedet]:[Banksektoren]])</f>
        <v>-0.13230091468002708</v>
      </c>
    </row>
    <row r="285" spans="1:8" x14ac:dyDescent="0.3">
      <c r="A285" s="7">
        <v>39586</v>
      </c>
      <c r="B285" s="68">
        <v>0.35860533232605613</v>
      </c>
      <c r="C285" s="68">
        <v>7.8255442371035489E-2</v>
      </c>
      <c r="D285" s="68">
        <v>8.0368290686659349E-2</v>
      </c>
      <c r="E285" s="68">
        <v>0.10165385411966814</v>
      </c>
      <c r="F285" s="68">
        <v>4.6663149374710437E-2</v>
      </c>
      <c r="G285" s="68">
        <v>0.16805267758914061</v>
      </c>
      <c r="H285" s="68">
        <f ca="1">Tabel_Core.accdb3[[#This Row],[Indikator]]-SUM(Tabel_Core.accdb3[[#This Row],[Pengemarkedet]:[Banksektoren]])</f>
        <v>-0.11638808181515792</v>
      </c>
    </row>
    <row r="286" spans="1:8" x14ac:dyDescent="0.3">
      <c r="A286" s="7">
        <v>39593</v>
      </c>
      <c r="B286" s="68">
        <v>0.31729396029904638</v>
      </c>
      <c r="C286" s="68">
        <v>7.3305180904729123E-2</v>
      </c>
      <c r="D286" s="68">
        <v>7.823541855560795E-2</v>
      </c>
      <c r="E286" s="68">
        <v>8.5975424818092741E-2</v>
      </c>
      <c r="F286" s="68">
        <v>3.4750348093671113E-2</v>
      </c>
      <c r="G286" s="68">
        <v>0.14901545961621429</v>
      </c>
      <c r="H286" s="68">
        <f ca="1">Tabel_Core.accdb3[[#This Row],[Indikator]]-SUM(Tabel_Core.accdb3[[#This Row],[Pengemarkedet]:[Banksektoren]])</f>
        <v>-0.10398787168926887</v>
      </c>
    </row>
    <row r="287" spans="1:8" x14ac:dyDescent="0.3">
      <c r="A287" s="7">
        <v>39600</v>
      </c>
      <c r="B287" s="68">
        <v>0.31940989316510854</v>
      </c>
      <c r="C287" s="68">
        <v>8.2694016022766575E-2</v>
      </c>
      <c r="D287" s="68">
        <v>8.1605079144234538E-2</v>
      </c>
      <c r="E287" s="68">
        <v>7.618333825509549E-2</v>
      </c>
      <c r="F287" s="68">
        <v>3.6338132386709743E-2</v>
      </c>
      <c r="G287" s="68">
        <v>0.16008590808379985</v>
      </c>
      <c r="H287" s="68">
        <f ca="1">Tabel_Core.accdb3[[#This Row],[Indikator]]-SUM(Tabel_Core.accdb3[[#This Row],[Pengemarkedet]:[Banksektoren]])</f>
        <v>-0.11749658072749763</v>
      </c>
    </row>
    <row r="288" spans="1:8" x14ac:dyDescent="0.3">
      <c r="A288" s="7">
        <v>39607</v>
      </c>
      <c r="B288" s="68">
        <v>0.3154728238790061</v>
      </c>
      <c r="C288" s="68">
        <v>8.5100560729624075E-2</v>
      </c>
      <c r="D288" s="68">
        <v>8.2273513612840035E-2</v>
      </c>
      <c r="E288" s="68">
        <v>7.6095536828520272E-2</v>
      </c>
      <c r="F288" s="68">
        <v>4.5105834992042293E-2</v>
      </c>
      <c r="G288" s="68">
        <v>0.16525064348628177</v>
      </c>
      <c r="H288" s="68">
        <f ca="1">Tabel_Core.accdb3[[#This Row],[Indikator]]-SUM(Tabel_Core.accdb3[[#This Row],[Pengemarkedet]:[Banksektoren]])</f>
        <v>-0.13835326577030232</v>
      </c>
    </row>
    <row r="289" spans="1:8" x14ac:dyDescent="0.3">
      <c r="A289" s="7">
        <v>39614</v>
      </c>
      <c r="B289" s="68">
        <v>0.3228693362893067</v>
      </c>
      <c r="C289" s="68">
        <v>9.4067372142801309E-2</v>
      </c>
      <c r="D289" s="68">
        <v>8.7473393596450177E-2</v>
      </c>
      <c r="E289" s="68">
        <v>7.4245081428236742E-2</v>
      </c>
      <c r="F289" s="68">
        <v>5.4968292055857432E-2</v>
      </c>
      <c r="G289" s="68">
        <v>0.17453386007368371</v>
      </c>
      <c r="H289" s="68">
        <f ca="1">Tabel_Core.accdb3[[#This Row],[Indikator]]-SUM(Tabel_Core.accdb3[[#This Row],[Pengemarkedet]:[Banksektoren]])</f>
        <v>-0.16241866300772262</v>
      </c>
    </row>
    <row r="290" spans="1:8" x14ac:dyDescent="0.3">
      <c r="A290" s="7">
        <v>39621</v>
      </c>
      <c r="B290" s="68">
        <v>0.33415001221948648</v>
      </c>
      <c r="C290" s="68">
        <v>9.7610171548869099E-2</v>
      </c>
      <c r="D290" s="68">
        <v>8.9053420943338832E-2</v>
      </c>
      <c r="E290" s="68">
        <v>8.0684768566706852E-2</v>
      </c>
      <c r="F290" s="68">
        <v>5.8040741624972372E-2</v>
      </c>
      <c r="G290" s="68">
        <v>0.18409766738977718</v>
      </c>
      <c r="H290" s="68">
        <f ca="1">Tabel_Core.accdb3[[#This Row],[Indikator]]-SUM(Tabel_Core.accdb3[[#This Row],[Pengemarkedet]:[Banksektoren]])</f>
        <v>-0.17533675785417779</v>
      </c>
    </row>
    <row r="291" spans="1:8" x14ac:dyDescent="0.3">
      <c r="A291" s="7">
        <v>39628</v>
      </c>
      <c r="B291" s="68">
        <v>0.32375269415220281</v>
      </c>
      <c r="C291" s="68">
        <v>9.6450936183345604E-2</v>
      </c>
      <c r="D291" s="68">
        <v>8.7479244441785231E-2</v>
      </c>
      <c r="E291" s="68">
        <v>8.5446330225086131E-2</v>
      </c>
      <c r="F291" s="68">
        <v>5.4768388533431099E-2</v>
      </c>
      <c r="G291" s="68">
        <v>0.17324711478149252</v>
      </c>
      <c r="H291" s="68">
        <f ca="1">Tabel_Core.accdb3[[#This Row],[Indikator]]-SUM(Tabel_Core.accdb3[[#This Row],[Pengemarkedet]:[Banksektoren]])</f>
        <v>-0.17363932001293775</v>
      </c>
    </row>
    <row r="292" spans="1:8" x14ac:dyDescent="0.3">
      <c r="A292" s="7">
        <v>39635</v>
      </c>
      <c r="B292" s="68">
        <v>0.34803877023601915</v>
      </c>
      <c r="C292" s="68">
        <v>9.9386044368836704E-2</v>
      </c>
      <c r="D292" s="68">
        <v>9.3792492958212029E-2</v>
      </c>
      <c r="E292" s="68">
        <v>0.10024978838474335</v>
      </c>
      <c r="F292" s="68">
        <v>5.3439794557396204E-2</v>
      </c>
      <c r="G292" s="68">
        <v>0.18295991868685901</v>
      </c>
      <c r="H292" s="68">
        <f ca="1">Tabel_Core.accdb3[[#This Row],[Indikator]]-SUM(Tabel_Core.accdb3[[#This Row],[Pengemarkedet]:[Banksektoren]])</f>
        <v>-0.18178926872002821</v>
      </c>
    </row>
    <row r="293" spans="1:8" x14ac:dyDescent="0.3">
      <c r="A293" s="7">
        <v>39642</v>
      </c>
      <c r="B293" s="68">
        <v>0.3533053982794882</v>
      </c>
      <c r="C293" s="68">
        <v>9.2850473842279152E-2</v>
      </c>
      <c r="D293" s="68">
        <v>9.1909614663859621E-2</v>
      </c>
      <c r="E293" s="68">
        <v>0.1121979776778057</v>
      </c>
      <c r="F293" s="68">
        <v>5.0441153094859026E-2</v>
      </c>
      <c r="G293" s="68">
        <v>0.18664133021230772</v>
      </c>
      <c r="H293" s="68">
        <f ca="1">Tabel_Core.accdb3[[#This Row],[Indikator]]-SUM(Tabel_Core.accdb3[[#This Row],[Pengemarkedet]:[Banksektoren]])</f>
        <v>-0.18073515121162304</v>
      </c>
    </row>
    <row r="294" spans="1:8" x14ac:dyDescent="0.3">
      <c r="A294" s="7">
        <v>39649</v>
      </c>
      <c r="B294" s="68">
        <v>0.37474077601728673</v>
      </c>
      <c r="C294" s="68">
        <v>9.1628466847343742E-2</v>
      </c>
      <c r="D294" s="68">
        <v>9.778008007008733E-2</v>
      </c>
      <c r="E294" s="68">
        <v>0.11854785288662777</v>
      </c>
      <c r="F294" s="68">
        <v>4.5685378275962245E-2</v>
      </c>
      <c r="G294" s="68">
        <v>0.19755067218745093</v>
      </c>
      <c r="H294" s="68">
        <f ca="1">Tabel_Core.accdb3[[#This Row],[Indikator]]-SUM(Tabel_Core.accdb3[[#This Row],[Pengemarkedet]:[Banksektoren]])</f>
        <v>-0.17645167425018538</v>
      </c>
    </row>
    <row r="295" spans="1:8" x14ac:dyDescent="0.3">
      <c r="A295" s="7">
        <v>39656</v>
      </c>
      <c r="B295" s="68">
        <v>0.38047287343038111</v>
      </c>
      <c r="C295" s="68">
        <v>9.1960489790429506E-2</v>
      </c>
      <c r="D295" s="68">
        <v>9.9301240498532437E-2</v>
      </c>
      <c r="E295" s="68">
        <v>0.12648548805462762</v>
      </c>
      <c r="F295" s="68">
        <v>4.8811567416900993E-2</v>
      </c>
      <c r="G295" s="68">
        <v>0.19631807203103707</v>
      </c>
      <c r="H295" s="68">
        <f ca="1">Tabel_Core.accdb3[[#This Row],[Indikator]]-SUM(Tabel_Core.accdb3[[#This Row],[Pengemarkedet]:[Banksektoren]])</f>
        <v>-0.18240398436114652</v>
      </c>
    </row>
    <row r="296" spans="1:8" x14ac:dyDescent="0.3">
      <c r="A296" s="7">
        <v>39663</v>
      </c>
      <c r="B296" s="68">
        <v>0.35442022641053628</v>
      </c>
      <c r="C296" s="68">
        <v>8.3390643318516436E-2</v>
      </c>
      <c r="D296" s="68">
        <v>9.1977938020713454E-2</v>
      </c>
      <c r="E296" s="68">
        <v>0.1158522598865873</v>
      </c>
      <c r="F296" s="68">
        <v>3.5812232476746045E-2</v>
      </c>
      <c r="G296" s="68">
        <v>0.1783307236422042</v>
      </c>
      <c r="H296" s="68">
        <f ca="1">Tabel_Core.accdb3[[#This Row],[Indikator]]-SUM(Tabel_Core.accdb3[[#This Row],[Pengemarkedet]:[Banksektoren]])</f>
        <v>-0.15094357093423116</v>
      </c>
    </row>
    <row r="297" spans="1:8" x14ac:dyDescent="0.3">
      <c r="A297" s="7">
        <v>39670</v>
      </c>
      <c r="B297" s="68">
        <v>0.35810104993333336</v>
      </c>
      <c r="C297" s="68">
        <v>9.249415785345487E-2</v>
      </c>
      <c r="D297" s="68">
        <v>9.1999913627885441E-2</v>
      </c>
      <c r="E297" s="68">
        <v>0.11471426205317616</v>
      </c>
      <c r="F297" s="68">
        <v>4.4398253947305656E-2</v>
      </c>
      <c r="G297" s="68">
        <v>0.18009239087996035</v>
      </c>
      <c r="H297" s="68">
        <f ca="1">Tabel_Core.accdb3[[#This Row],[Indikator]]-SUM(Tabel_Core.accdb3[[#This Row],[Pengemarkedet]:[Banksektoren]])</f>
        <v>-0.16559792842844911</v>
      </c>
    </row>
    <row r="298" spans="1:8" x14ac:dyDescent="0.3">
      <c r="A298" s="7">
        <v>39677</v>
      </c>
      <c r="B298" s="68">
        <v>0.34924403671962256</v>
      </c>
      <c r="C298" s="68">
        <v>9.5195863743935683E-2</v>
      </c>
      <c r="D298" s="68">
        <v>8.72979921661899E-2</v>
      </c>
      <c r="E298" s="68">
        <v>0.11795532332683109</v>
      </c>
      <c r="F298" s="68">
        <v>4.9552717058521774E-2</v>
      </c>
      <c r="G298" s="68">
        <v>0.17105896118212757</v>
      </c>
      <c r="H298" s="68">
        <f ca="1">Tabel_Core.accdb3[[#This Row],[Indikator]]-SUM(Tabel_Core.accdb3[[#This Row],[Pengemarkedet]:[Banksektoren]])</f>
        <v>-0.17181682075798344</v>
      </c>
    </row>
    <row r="299" spans="1:8" x14ac:dyDescent="0.3">
      <c r="A299" s="7">
        <v>39684</v>
      </c>
      <c r="B299" s="68">
        <v>0.35981365249640129</v>
      </c>
      <c r="C299" s="68">
        <v>9.7316865869838398E-2</v>
      </c>
      <c r="D299" s="68">
        <v>8.8887556382067273E-2</v>
      </c>
      <c r="E299" s="68">
        <v>0.11196409833963397</v>
      </c>
      <c r="F299" s="68">
        <v>5.2266314586159719E-2</v>
      </c>
      <c r="G299" s="68">
        <v>0.18303482932643772</v>
      </c>
      <c r="H299" s="68">
        <f ca="1">Tabel_Core.accdb3[[#This Row],[Indikator]]-SUM(Tabel_Core.accdb3[[#This Row],[Pengemarkedet]:[Banksektoren]])</f>
        <v>-0.17365601200773573</v>
      </c>
    </row>
    <row r="300" spans="1:8" x14ac:dyDescent="0.3">
      <c r="A300" s="7">
        <v>39691</v>
      </c>
      <c r="B300" s="68">
        <v>0.3692808691442292</v>
      </c>
      <c r="C300" s="68">
        <v>0.10571826196102203</v>
      </c>
      <c r="D300" s="68">
        <v>9.1274297599807236E-2</v>
      </c>
      <c r="E300" s="68">
        <v>0.10888968373565706</v>
      </c>
      <c r="F300" s="68">
        <v>5.920733189227418E-2</v>
      </c>
      <c r="G300" s="68">
        <v>0.19157376214302246</v>
      </c>
      <c r="H300" s="68">
        <f ca="1">Tabel_Core.accdb3[[#This Row],[Indikator]]-SUM(Tabel_Core.accdb3[[#This Row],[Pengemarkedet]:[Banksektoren]])</f>
        <v>-0.18738246818755377</v>
      </c>
    </row>
    <row r="301" spans="1:8" x14ac:dyDescent="0.3">
      <c r="A301" s="7">
        <v>39698</v>
      </c>
      <c r="B301" s="68">
        <v>0.38504364762947907</v>
      </c>
      <c r="C301" s="68">
        <v>0.10808269401944734</v>
      </c>
      <c r="D301" s="68">
        <v>9.8305856357463084E-2</v>
      </c>
      <c r="E301" s="68">
        <v>0.11999006920321439</v>
      </c>
      <c r="F301" s="68">
        <v>5.4700720324416127E-2</v>
      </c>
      <c r="G301" s="68">
        <v>0.18780040986293367</v>
      </c>
      <c r="H301" s="68">
        <f ca="1">Tabel_Core.accdb3[[#This Row],[Indikator]]-SUM(Tabel_Core.accdb3[[#This Row],[Pengemarkedet]:[Banksektoren]])</f>
        <v>-0.18383610213799562</v>
      </c>
    </row>
    <row r="302" spans="1:8" x14ac:dyDescent="0.3">
      <c r="A302" s="7">
        <v>39705</v>
      </c>
      <c r="B302" s="68">
        <v>0.42062238838057431</v>
      </c>
      <c r="C302" s="68">
        <v>0.11295930699562912</v>
      </c>
      <c r="D302" s="68">
        <v>0.10745420290510244</v>
      </c>
      <c r="E302" s="68">
        <v>0.13131975248775976</v>
      </c>
      <c r="F302" s="68">
        <v>6.4084385100950866E-2</v>
      </c>
      <c r="G302" s="68">
        <v>0.20349853665503459</v>
      </c>
      <c r="H302" s="68">
        <f ca="1">Tabel_Core.accdb3[[#This Row],[Indikator]]-SUM(Tabel_Core.accdb3[[#This Row],[Pengemarkedet]:[Banksektoren]])</f>
        <v>-0.19869379576390245</v>
      </c>
    </row>
    <row r="303" spans="1:8" x14ac:dyDescent="0.3">
      <c r="A303" s="7">
        <v>39712</v>
      </c>
      <c r="B303" s="68">
        <v>0.46662726765785784</v>
      </c>
      <c r="C303" s="68">
        <v>0.11865548600573678</v>
      </c>
      <c r="D303" s="68">
        <v>0.11422331865219236</v>
      </c>
      <c r="E303" s="68">
        <v>0.15397430382258268</v>
      </c>
      <c r="F303" s="68">
        <v>7.0553858400954586E-2</v>
      </c>
      <c r="G303" s="68">
        <v>0.21647100513851286</v>
      </c>
      <c r="H303" s="68">
        <f ca="1">Tabel_Core.accdb3[[#This Row],[Indikator]]-SUM(Tabel_Core.accdb3[[#This Row],[Pengemarkedet]:[Banksektoren]])</f>
        <v>-0.2072507043621214</v>
      </c>
    </row>
    <row r="304" spans="1:8" x14ac:dyDescent="0.3">
      <c r="A304" s="7">
        <v>39719</v>
      </c>
      <c r="B304" s="68">
        <v>0.53478580780612384</v>
      </c>
      <c r="C304" s="68">
        <v>0.12571784994714039</v>
      </c>
      <c r="D304" s="68">
        <v>0.12402437194666527</v>
      </c>
      <c r="E304" s="68">
        <v>0.18241443602695517</v>
      </c>
      <c r="F304" s="68">
        <v>8.7296559468184431E-2</v>
      </c>
      <c r="G304" s="68">
        <v>0.23762548078897769</v>
      </c>
      <c r="H304" s="68">
        <f ca="1">Tabel_Core.accdb3[[#This Row],[Indikator]]-SUM(Tabel_Core.accdb3[[#This Row],[Pengemarkedet]:[Banksektoren]])</f>
        <v>-0.22229289037179911</v>
      </c>
    </row>
    <row r="305" spans="1:8" x14ac:dyDescent="0.3">
      <c r="A305" s="7">
        <v>39726</v>
      </c>
      <c r="B305" s="68">
        <v>0.60324209953329933</v>
      </c>
      <c r="C305" s="68">
        <v>0.12961696197698128</v>
      </c>
      <c r="D305" s="68">
        <v>0.13004059236885623</v>
      </c>
      <c r="E305" s="68">
        <v>0.19749082202365276</v>
      </c>
      <c r="F305" s="68">
        <v>0.10491631019403233</v>
      </c>
      <c r="G305" s="68">
        <v>0.26007746733153492</v>
      </c>
      <c r="H305" s="68">
        <f ca="1">Tabel_Core.accdb3[[#This Row],[Indikator]]-SUM(Tabel_Core.accdb3[[#This Row],[Pengemarkedet]:[Banksektoren]])</f>
        <v>-0.21890005436175819</v>
      </c>
    </row>
    <row r="306" spans="1:8" x14ac:dyDescent="0.3">
      <c r="A306" s="7">
        <v>39733</v>
      </c>
      <c r="B306" s="68">
        <v>0.65767418735373107</v>
      </c>
      <c r="C306" s="68">
        <v>0.13299897300184482</v>
      </c>
      <c r="D306" s="68">
        <v>0.13547304256926368</v>
      </c>
      <c r="E306" s="68">
        <v>0.20614928108932998</v>
      </c>
      <c r="F306" s="68">
        <v>0.10852631044050036</v>
      </c>
      <c r="G306" s="68">
        <v>0.27198861181366285</v>
      </c>
      <c r="H306" s="68">
        <f ca="1">Tabel_Core.accdb3[[#This Row],[Indikator]]-SUM(Tabel_Core.accdb3[[#This Row],[Pengemarkedet]:[Banksektoren]])</f>
        <v>-0.19746203156087061</v>
      </c>
    </row>
    <row r="307" spans="1:8" x14ac:dyDescent="0.3">
      <c r="A307" s="7">
        <v>39740</v>
      </c>
      <c r="B307" s="68">
        <v>0.68446411283115105</v>
      </c>
      <c r="C307" s="68">
        <v>0.13409347316020417</v>
      </c>
      <c r="D307" s="68">
        <v>0.13580989296779788</v>
      </c>
      <c r="E307" s="68">
        <v>0.20535535954582712</v>
      </c>
      <c r="F307" s="68">
        <v>0.11393032877254344</v>
      </c>
      <c r="G307" s="68">
        <v>0.27304771150208718</v>
      </c>
      <c r="H307" s="68">
        <f ca="1">Tabel_Core.accdb3[[#This Row],[Indikator]]-SUM(Tabel_Core.accdb3[[#This Row],[Pengemarkedet]:[Banksektoren]])</f>
        <v>-0.17777265311730872</v>
      </c>
    </row>
    <row r="308" spans="1:8" x14ac:dyDescent="0.3">
      <c r="A308" s="7">
        <v>39747</v>
      </c>
      <c r="B308" s="68">
        <v>0.71928030143963229</v>
      </c>
      <c r="C308" s="68">
        <v>0.13668735624163714</v>
      </c>
      <c r="D308" s="68">
        <v>0.13717299965314303</v>
      </c>
      <c r="E308" s="68">
        <v>0.20660612152005908</v>
      </c>
      <c r="F308" s="68">
        <v>0.12045653004852519</v>
      </c>
      <c r="G308" s="68">
        <v>0.2770018366620306</v>
      </c>
      <c r="H308" s="68">
        <f ca="1">Tabel_Core.accdb3[[#This Row],[Indikator]]-SUM(Tabel_Core.accdb3[[#This Row],[Pengemarkedet]:[Banksektoren]])</f>
        <v>-0.15864454268576278</v>
      </c>
    </row>
    <row r="309" spans="1:8" x14ac:dyDescent="0.3">
      <c r="A309" s="7">
        <v>39754</v>
      </c>
      <c r="B309" s="68">
        <v>0.71308751081830435</v>
      </c>
      <c r="C309" s="68">
        <v>0.13512221682681311</v>
      </c>
      <c r="D309" s="68">
        <v>0.12831793852339873</v>
      </c>
      <c r="E309" s="68">
        <v>0.19390445006204904</v>
      </c>
      <c r="F309" s="68">
        <v>0.11937405617468759</v>
      </c>
      <c r="G309" s="68">
        <v>0.27308847613533371</v>
      </c>
      <c r="H309" s="68">
        <f ca="1">Tabel_Core.accdb3[[#This Row],[Indikator]]-SUM(Tabel_Core.accdb3[[#This Row],[Pengemarkedet]:[Banksektoren]])</f>
        <v>-0.13671962690397776</v>
      </c>
    </row>
    <row r="310" spans="1:8" x14ac:dyDescent="0.3">
      <c r="A310" s="7">
        <v>39761</v>
      </c>
      <c r="B310" s="68">
        <v>0.7112654310496751</v>
      </c>
      <c r="C310" s="68">
        <v>0.1343210362525496</v>
      </c>
      <c r="D310" s="68">
        <v>0.12482127276561641</v>
      </c>
      <c r="E310" s="68">
        <v>0.18213660461767681</v>
      </c>
      <c r="F310" s="68">
        <v>0.12447255709530035</v>
      </c>
      <c r="G310" s="68">
        <v>0.26934000363633903</v>
      </c>
      <c r="H310" s="68">
        <f ca="1">Tabel_Core.accdb3[[#This Row],[Indikator]]-SUM(Tabel_Core.accdb3[[#This Row],[Pengemarkedet]:[Banksektoren]])</f>
        <v>-0.12382604331780711</v>
      </c>
    </row>
    <row r="311" spans="1:8" x14ac:dyDescent="0.3">
      <c r="A311" s="7">
        <v>39768</v>
      </c>
      <c r="B311" s="68">
        <v>0.71232363376096242</v>
      </c>
      <c r="C311" s="68">
        <v>0.13404641781208193</v>
      </c>
      <c r="D311" s="68">
        <v>0.12195937378909222</v>
      </c>
      <c r="E311" s="68">
        <v>0.17480614436014813</v>
      </c>
      <c r="F311" s="68">
        <v>0.13242183109088612</v>
      </c>
      <c r="G311" s="68">
        <v>0.26437158592189347</v>
      </c>
      <c r="H311" s="68">
        <f ca="1">Tabel_Core.accdb3[[#This Row],[Indikator]]-SUM(Tabel_Core.accdb3[[#This Row],[Pengemarkedet]:[Banksektoren]])</f>
        <v>-0.11528171921313946</v>
      </c>
    </row>
    <row r="312" spans="1:8" x14ac:dyDescent="0.3">
      <c r="A312" s="7">
        <v>39775</v>
      </c>
      <c r="B312" s="68">
        <v>0.7070195346782977</v>
      </c>
      <c r="C312" s="68">
        <v>0.13255313839701086</v>
      </c>
      <c r="D312" s="68">
        <v>0.11966221595139034</v>
      </c>
      <c r="E312" s="68">
        <v>0.16762749256539544</v>
      </c>
      <c r="F312" s="68">
        <v>0.12853777124029933</v>
      </c>
      <c r="G312" s="68">
        <v>0.2611305191817388</v>
      </c>
      <c r="H312" s="68">
        <f ca="1">Tabel_Core.accdb3[[#This Row],[Indikator]]-SUM(Tabel_Core.accdb3[[#This Row],[Pengemarkedet]:[Banksektoren]])</f>
        <v>-0.1024916026575371</v>
      </c>
    </row>
    <row r="313" spans="1:8" x14ac:dyDescent="0.3">
      <c r="A313" s="7">
        <v>39782</v>
      </c>
      <c r="B313" s="68">
        <v>0.732567491573622</v>
      </c>
      <c r="C313" s="68">
        <v>0.13505195975449541</v>
      </c>
      <c r="D313" s="68">
        <v>0.12283925491438477</v>
      </c>
      <c r="E313" s="68">
        <v>0.1773990591914669</v>
      </c>
      <c r="F313" s="68">
        <v>0.13052983013306746</v>
      </c>
      <c r="G313" s="68">
        <v>0.26230005530528677</v>
      </c>
      <c r="H313" s="68">
        <f ca="1">Tabel_Core.accdb3[[#This Row],[Indikator]]-SUM(Tabel_Core.accdb3[[#This Row],[Pengemarkedet]:[Banksektoren]])</f>
        <v>-9.555266772507931E-2</v>
      </c>
    </row>
    <row r="314" spans="1:8" x14ac:dyDescent="0.3">
      <c r="A314" s="7">
        <v>39789</v>
      </c>
      <c r="B314" s="68">
        <v>0.75015689127202934</v>
      </c>
      <c r="C314" s="68">
        <v>0.13568169542930639</v>
      </c>
      <c r="D314" s="68">
        <v>0.12336015835505715</v>
      </c>
      <c r="E314" s="68">
        <v>0.18617219540005953</v>
      </c>
      <c r="F314" s="68">
        <v>0.12821022243008054</v>
      </c>
      <c r="G314" s="68">
        <v>0.26431024101428541</v>
      </c>
      <c r="H314" s="68">
        <f ca="1">Tabel_Core.accdb3[[#This Row],[Indikator]]-SUM(Tabel_Core.accdb3[[#This Row],[Pengemarkedet]:[Banksektoren]])</f>
        <v>-8.7577621356759616E-2</v>
      </c>
    </row>
    <row r="315" spans="1:8" x14ac:dyDescent="0.3">
      <c r="A315" s="7">
        <v>39796</v>
      </c>
      <c r="B315" s="68">
        <v>0.77818764372611682</v>
      </c>
      <c r="C315" s="68">
        <v>0.13606626271485617</v>
      </c>
      <c r="D315" s="68">
        <v>0.12488380910579414</v>
      </c>
      <c r="E315" s="68">
        <v>0.1998203893975917</v>
      </c>
      <c r="F315" s="68">
        <v>0.12934571365231309</v>
      </c>
      <c r="G315" s="68">
        <v>0.26977605639469038</v>
      </c>
      <c r="H315" s="68">
        <f ca="1">Tabel_Core.accdb3[[#This Row],[Indikator]]-SUM(Tabel_Core.accdb3[[#This Row],[Pengemarkedet]:[Banksektoren]])</f>
        <v>-8.1704587539128681E-2</v>
      </c>
    </row>
    <row r="316" spans="1:8" x14ac:dyDescent="0.3">
      <c r="A316" s="7">
        <v>39803</v>
      </c>
      <c r="B316" s="68">
        <v>0.76036695675500232</v>
      </c>
      <c r="C316" s="68">
        <v>0.13370297865249739</v>
      </c>
      <c r="D316" s="68">
        <v>0.12292581702425455</v>
      </c>
      <c r="E316" s="68">
        <v>0.1899223954992193</v>
      </c>
      <c r="F316" s="68">
        <v>0.13068176912830723</v>
      </c>
      <c r="G316" s="68">
        <v>0.258784248371419</v>
      </c>
      <c r="H316" s="68">
        <f ca="1">Tabel_Core.accdb3[[#This Row],[Indikator]]-SUM(Tabel_Core.accdb3[[#This Row],[Pengemarkedet]:[Banksektoren]])</f>
        <v>-7.5650251920695188E-2</v>
      </c>
    </row>
    <row r="317" spans="1:8" x14ac:dyDescent="0.3">
      <c r="A317" s="7">
        <v>39810</v>
      </c>
      <c r="B317" s="68">
        <v>0.71803632821376717</v>
      </c>
      <c r="C317" s="68">
        <v>0.12856207125199698</v>
      </c>
      <c r="D317" s="68">
        <v>0.1224524419895206</v>
      </c>
      <c r="E317" s="68">
        <v>0.16731442134009339</v>
      </c>
      <c r="F317" s="68">
        <v>0.11618782324925871</v>
      </c>
      <c r="G317" s="68">
        <v>0.25019635245895538</v>
      </c>
      <c r="H317" s="68">
        <f ca="1">Tabel_Core.accdb3[[#This Row],[Indikator]]-SUM(Tabel_Core.accdb3[[#This Row],[Pengemarkedet]:[Banksektoren]])</f>
        <v>-6.6676782076057872E-2</v>
      </c>
    </row>
    <row r="318" spans="1:8" x14ac:dyDescent="0.3">
      <c r="A318" s="7">
        <v>39817</v>
      </c>
      <c r="B318" s="68">
        <v>0.67392299266143296</v>
      </c>
      <c r="C318" s="68">
        <v>0.12111480736176407</v>
      </c>
      <c r="D318" s="68">
        <v>0.11121047608632598</v>
      </c>
      <c r="E318" s="68">
        <v>0.15813347953550327</v>
      </c>
      <c r="F318" s="68">
        <v>0.11448194352129104</v>
      </c>
      <c r="G318" s="68">
        <v>0.23226819031125423</v>
      </c>
      <c r="H318" s="68">
        <f ca="1">Tabel_Core.accdb3[[#This Row],[Indikator]]-SUM(Tabel_Core.accdb3[[#This Row],[Pengemarkedet]:[Banksektoren]])</f>
        <v>-6.3285904154705586E-2</v>
      </c>
    </row>
    <row r="319" spans="1:8" x14ac:dyDescent="0.3">
      <c r="A319" s="7">
        <v>39824</v>
      </c>
      <c r="B319" s="68">
        <v>0.66101509511817502</v>
      </c>
      <c r="C319" s="68">
        <v>0.12104056066507107</v>
      </c>
      <c r="D319" s="68">
        <v>0.11373379711101547</v>
      </c>
      <c r="E319" s="68">
        <v>0.14425896536980995</v>
      </c>
      <c r="F319" s="68">
        <v>0.11242720424505534</v>
      </c>
      <c r="G319" s="68">
        <v>0.23101641515389842</v>
      </c>
      <c r="H319" s="68">
        <f ca="1">Tabel_Core.accdb3[[#This Row],[Indikator]]-SUM(Tabel_Core.accdb3[[#This Row],[Pengemarkedet]:[Banksektoren]])</f>
        <v>-6.1461847426675265E-2</v>
      </c>
    </row>
    <row r="320" spans="1:8" x14ac:dyDescent="0.3">
      <c r="A320" s="7">
        <v>39831</v>
      </c>
      <c r="B320" s="68">
        <v>0.6737030438767635</v>
      </c>
      <c r="C320" s="68">
        <v>0.12261758370629611</v>
      </c>
      <c r="D320" s="68">
        <v>0.11194880654972908</v>
      </c>
      <c r="E320" s="68">
        <v>0.15171273497117962</v>
      </c>
      <c r="F320" s="68">
        <v>0.11210433108585416</v>
      </c>
      <c r="G320" s="68">
        <v>0.23603137413132175</v>
      </c>
      <c r="H320" s="68">
        <f ca="1">Tabel_Core.accdb3[[#This Row],[Indikator]]-SUM(Tabel_Core.accdb3[[#This Row],[Pengemarkedet]:[Banksektoren]])</f>
        <v>-6.0711786567617221E-2</v>
      </c>
    </row>
    <row r="321" spans="1:8" x14ac:dyDescent="0.3">
      <c r="A321" s="7">
        <v>39838</v>
      </c>
      <c r="B321" s="68">
        <v>0.69857690487681734</v>
      </c>
      <c r="C321" s="68">
        <v>0.12573822785434305</v>
      </c>
      <c r="D321" s="68">
        <v>0.11040252244927944</v>
      </c>
      <c r="E321" s="68">
        <v>0.15992021175143745</v>
      </c>
      <c r="F321" s="68">
        <v>0.12342230638290061</v>
      </c>
      <c r="G321" s="68">
        <v>0.24087787993130697</v>
      </c>
      <c r="H321" s="68">
        <f ca="1">Tabel_Core.accdb3[[#This Row],[Indikator]]-SUM(Tabel_Core.accdb3[[#This Row],[Pengemarkedet]:[Banksektoren]])</f>
        <v>-6.1784243492450153E-2</v>
      </c>
    </row>
    <row r="322" spans="1:8" x14ac:dyDescent="0.3">
      <c r="A322" s="7">
        <v>39845</v>
      </c>
      <c r="B322" s="68">
        <v>0.71507533754136376</v>
      </c>
      <c r="C322" s="68">
        <v>0.12874088931398864</v>
      </c>
      <c r="D322" s="68">
        <v>0.1126659975108337</v>
      </c>
      <c r="E322" s="68">
        <v>0.15727854038265629</v>
      </c>
      <c r="F322" s="68">
        <v>0.12625481491030394</v>
      </c>
      <c r="G322" s="68">
        <v>0.2497960233365662</v>
      </c>
      <c r="H322" s="68">
        <f ca="1">Tabel_Core.accdb3[[#This Row],[Indikator]]-SUM(Tabel_Core.accdb3[[#This Row],[Pengemarkedet]:[Banksektoren]])</f>
        <v>-5.9660927912985051E-2</v>
      </c>
    </row>
    <row r="323" spans="1:8" x14ac:dyDescent="0.3">
      <c r="A323" s="7">
        <v>39852</v>
      </c>
      <c r="B323" s="68">
        <v>0.69175667568640731</v>
      </c>
      <c r="C323" s="68">
        <v>0.11945508649785928</v>
      </c>
      <c r="D323" s="68">
        <v>0.10358903436339068</v>
      </c>
      <c r="E323" s="68">
        <v>0.15437732002661814</v>
      </c>
      <c r="F323" s="68">
        <v>0.12476672565261696</v>
      </c>
      <c r="G323" s="68">
        <v>0.24523895189045095</v>
      </c>
      <c r="H323" s="68">
        <f ca="1">Tabel_Core.accdb3[[#This Row],[Indikator]]-SUM(Tabel_Core.accdb3[[#This Row],[Pengemarkedet]:[Banksektoren]])</f>
        <v>-5.5670442744528703E-2</v>
      </c>
    </row>
    <row r="324" spans="1:8" x14ac:dyDescent="0.3">
      <c r="A324" s="7">
        <v>39859</v>
      </c>
      <c r="B324" s="68">
        <v>0.66776771667855206</v>
      </c>
      <c r="C324" s="68">
        <v>0.11033673882311892</v>
      </c>
      <c r="D324" s="68">
        <v>9.9613465016439307E-2</v>
      </c>
      <c r="E324" s="68">
        <v>0.15258902852834563</v>
      </c>
      <c r="F324" s="68">
        <v>0.1150571248730362</v>
      </c>
      <c r="G324" s="68">
        <v>0.24171498396128771</v>
      </c>
      <c r="H324" s="68">
        <f ca="1">Tabel_Core.accdb3[[#This Row],[Indikator]]-SUM(Tabel_Core.accdb3[[#This Row],[Pengemarkedet]:[Banksektoren]])</f>
        <v>-5.154362452367578E-2</v>
      </c>
    </row>
    <row r="325" spans="1:8" x14ac:dyDescent="0.3">
      <c r="A325" s="7">
        <v>39866</v>
      </c>
      <c r="B325" s="68">
        <v>0.68019664024382021</v>
      </c>
      <c r="C325" s="68">
        <v>0.1113060232686354</v>
      </c>
      <c r="D325" s="68">
        <v>0.1003598027563799</v>
      </c>
      <c r="E325" s="68">
        <v>0.16239010059673864</v>
      </c>
      <c r="F325" s="68">
        <v>0.11494896978264957</v>
      </c>
      <c r="G325" s="68">
        <v>0.24173177739511514</v>
      </c>
      <c r="H325" s="68">
        <f ca="1">Tabel_Core.accdb3[[#This Row],[Indikator]]-SUM(Tabel_Core.accdb3[[#This Row],[Pengemarkedet]:[Banksektoren]])</f>
        <v>-5.0540033555698471E-2</v>
      </c>
    </row>
    <row r="326" spans="1:8" x14ac:dyDescent="0.3">
      <c r="A326" s="7">
        <v>39873</v>
      </c>
      <c r="B326" s="68">
        <v>0.70194866013033763</v>
      </c>
      <c r="C326" s="68">
        <v>0.11370722849357154</v>
      </c>
      <c r="D326" s="68">
        <v>0.10224577681723077</v>
      </c>
      <c r="E326" s="68">
        <v>0.17489676331102794</v>
      </c>
      <c r="F326" s="68">
        <v>0.11496689863907585</v>
      </c>
      <c r="G326" s="68">
        <v>0.24620628826512578</v>
      </c>
      <c r="H326" s="68">
        <f ca="1">Tabel_Core.accdb3[[#This Row],[Indikator]]-SUM(Tabel_Core.accdb3[[#This Row],[Pengemarkedet]:[Banksektoren]])</f>
        <v>-5.0074295395694302E-2</v>
      </c>
    </row>
    <row r="327" spans="1:8" x14ac:dyDescent="0.3">
      <c r="A327" s="7">
        <v>39880</v>
      </c>
      <c r="B327" s="68">
        <v>0.72366238106055958</v>
      </c>
      <c r="C327" s="68">
        <v>0.12191877828064222</v>
      </c>
      <c r="D327" s="68">
        <v>0.10205802613291517</v>
      </c>
      <c r="E327" s="68">
        <v>0.18803043733405406</v>
      </c>
      <c r="F327" s="68">
        <v>0.11478472223555032</v>
      </c>
      <c r="G327" s="68">
        <v>0.24650006391928023</v>
      </c>
      <c r="H327" s="68">
        <f ca="1">Tabel_Core.accdb3[[#This Row],[Indikator]]-SUM(Tabel_Core.accdb3[[#This Row],[Pengemarkedet]:[Banksektoren]])</f>
        <v>-4.9629646841882424E-2</v>
      </c>
    </row>
    <row r="328" spans="1:8" x14ac:dyDescent="0.3">
      <c r="A328" s="7">
        <v>39887</v>
      </c>
      <c r="B328" s="68">
        <v>0.75978599652116741</v>
      </c>
      <c r="C328" s="68">
        <v>0.13009613730959896</v>
      </c>
      <c r="D328" s="68">
        <v>0.10164202248758933</v>
      </c>
      <c r="E328" s="68">
        <v>0.20053342029855137</v>
      </c>
      <c r="F328" s="68">
        <v>0.12154876207888099</v>
      </c>
      <c r="G328" s="68">
        <v>0.25652078026711972</v>
      </c>
      <c r="H328" s="68">
        <f ca="1">Tabel_Core.accdb3[[#This Row],[Indikator]]-SUM(Tabel_Core.accdb3[[#This Row],[Pengemarkedet]:[Banksektoren]])</f>
        <v>-5.0555125920572874E-2</v>
      </c>
    </row>
    <row r="329" spans="1:8" x14ac:dyDescent="0.3">
      <c r="A329" s="7">
        <v>39894</v>
      </c>
      <c r="B329" s="68">
        <v>0.73978914131381091</v>
      </c>
      <c r="C329" s="68">
        <v>0.12553977538179389</v>
      </c>
      <c r="D329" s="68">
        <v>9.6299313639825315E-2</v>
      </c>
      <c r="E329" s="68">
        <v>0.19600935645827289</v>
      </c>
      <c r="F329" s="68">
        <v>0.12079159554587332</v>
      </c>
      <c r="G329" s="68">
        <v>0.24922480536237962</v>
      </c>
      <c r="H329" s="68">
        <f ca="1">Tabel_Core.accdb3[[#This Row],[Indikator]]-SUM(Tabel_Core.accdb3[[#This Row],[Pengemarkedet]:[Banksektoren]])</f>
        <v>-4.8075705074334119E-2</v>
      </c>
    </row>
    <row r="330" spans="1:8" x14ac:dyDescent="0.3">
      <c r="A330" s="7">
        <v>39901</v>
      </c>
      <c r="B330" s="68">
        <v>0.72459464119619754</v>
      </c>
      <c r="C330" s="68">
        <v>0.123680441356295</v>
      </c>
      <c r="D330" s="68">
        <v>9.1806621467897614E-2</v>
      </c>
      <c r="E330" s="68">
        <v>0.19019430783383495</v>
      </c>
      <c r="F330" s="68">
        <v>0.12112230564767076</v>
      </c>
      <c r="G330" s="68">
        <v>0.24374200825827405</v>
      </c>
      <c r="H330" s="68">
        <f ca="1">Tabel_Core.accdb3[[#This Row],[Indikator]]-SUM(Tabel_Core.accdb3[[#This Row],[Pengemarkedet]:[Banksektoren]])</f>
        <v>-4.5951043367774891E-2</v>
      </c>
    </row>
    <row r="331" spans="1:8" x14ac:dyDescent="0.3">
      <c r="A331" s="7">
        <v>39908</v>
      </c>
      <c r="B331" s="68">
        <v>0.72093712660499432</v>
      </c>
      <c r="C331" s="68">
        <v>0.12280281810313068</v>
      </c>
      <c r="D331" s="68">
        <v>9.1320644003248491E-2</v>
      </c>
      <c r="E331" s="68">
        <v>0.18922366825249709</v>
      </c>
      <c r="F331" s="68">
        <v>0.11644102030106195</v>
      </c>
      <c r="G331" s="68">
        <v>0.24552406243881253</v>
      </c>
      <c r="H331" s="68">
        <f ca="1">Tabel_Core.accdb3[[#This Row],[Indikator]]-SUM(Tabel_Core.accdb3[[#This Row],[Pengemarkedet]:[Banksektoren]])</f>
        <v>-4.4375086493756433E-2</v>
      </c>
    </row>
    <row r="332" spans="1:8" x14ac:dyDescent="0.3">
      <c r="A332" s="7">
        <v>39915</v>
      </c>
      <c r="B332" s="68">
        <v>0.68622733674412562</v>
      </c>
      <c r="C332" s="68">
        <v>0.11752522937579911</v>
      </c>
      <c r="D332" s="68">
        <v>8.5582765990471044E-2</v>
      </c>
      <c r="E332" s="68">
        <v>0.17729982903925362</v>
      </c>
      <c r="F332" s="68">
        <v>0.1101317473843255</v>
      </c>
      <c r="G332" s="68">
        <v>0.2371808168051395</v>
      </c>
      <c r="H332" s="68">
        <f ca="1">Tabel_Core.accdb3[[#This Row],[Indikator]]-SUM(Tabel_Core.accdb3[[#This Row],[Pengemarkedet]:[Banksektoren]])</f>
        <v>-4.1493051850863161E-2</v>
      </c>
    </row>
    <row r="333" spans="1:8" x14ac:dyDescent="0.3">
      <c r="A333" s="7">
        <v>39922</v>
      </c>
      <c r="B333" s="68">
        <v>0.69611387110478506</v>
      </c>
      <c r="C333" s="68">
        <v>0.11934524549066509</v>
      </c>
      <c r="D333" s="68">
        <v>8.665485707066739E-2</v>
      </c>
      <c r="E333" s="68">
        <v>0.1803431922784654</v>
      </c>
      <c r="F333" s="68">
        <v>0.10779869086127661</v>
      </c>
      <c r="G333" s="68">
        <v>0.24320879506339446</v>
      </c>
      <c r="H333" s="68">
        <f ca="1">Tabel_Core.accdb3[[#This Row],[Indikator]]-SUM(Tabel_Core.accdb3[[#This Row],[Pengemarkedet]:[Banksektoren]])</f>
        <v>-4.1236909659683851E-2</v>
      </c>
    </row>
    <row r="334" spans="1:8" x14ac:dyDescent="0.3">
      <c r="A334" s="7">
        <v>39929</v>
      </c>
      <c r="B334" s="68">
        <v>0.67745924999772966</v>
      </c>
      <c r="C334" s="68">
        <v>0.11695235051509731</v>
      </c>
      <c r="D334" s="68">
        <v>8.7908251645697988E-2</v>
      </c>
      <c r="E334" s="68">
        <v>0.17930023562855957</v>
      </c>
      <c r="F334" s="68">
        <v>0.10489767758049937</v>
      </c>
      <c r="G334" s="68">
        <v>0.2289296587585179</v>
      </c>
      <c r="H334" s="68">
        <f ca="1">Tabel_Core.accdb3[[#This Row],[Indikator]]-SUM(Tabel_Core.accdb3[[#This Row],[Pengemarkedet]:[Banksektoren]])</f>
        <v>-4.0528924130642463E-2</v>
      </c>
    </row>
    <row r="335" spans="1:8" x14ac:dyDescent="0.3">
      <c r="A335" s="7">
        <v>39936</v>
      </c>
      <c r="B335" s="68">
        <v>0.6589694515918666</v>
      </c>
      <c r="C335" s="68">
        <v>0.11195894958291233</v>
      </c>
      <c r="D335" s="68">
        <v>8.3599557787473355E-2</v>
      </c>
      <c r="E335" s="68">
        <v>0.17247200768406645</v>
      </c>
      <c r="F335" s="68">
        <v>0.10767843497640675</v>
      </c>
      <c r="G335" s="68">
        <v>0.22283896829951266</v>
      </c>
      <c r="H335" s="68">
        <f ca="1">Tabel_Core.accdb3[[#This Row],[Indikator]]-SUM(Tabel_Core.accdb3[[#This Row],[Pengemarkedet]:[Banksektoren]])</f>
        <v>-3.9578466738504958E-2</v>
      </c>
    </row>
    <row r="336" spans="1:8" x14ac:dyDescent="0.3">
      <c r="A336" s="7">
        <v>39943</v>
      </c>
      <c r="B336" s="68">
        <v>0.67610726281690003</v>
      </c>
      <c r="C336" s="68">
        <v>0.10943977894410602</v>
      </c>
      <c r="D336" s="68">
        <v>8.8858275562856456E-2</v>
      </c>
      <c r="E336" s="68">
        <v>0.17859031412273113</v>
      </c>
      <c r="F336" s="68">
        <v>0.11438398408499949</v>
      </c>
      <c r="G336" s="68">
        <v>0.22571116642870281</v>
      </c>
      <c r="H336" s="68">
        <f ca="1">Tabel_Core.accdb3[[#This Row],[Indikator]]-SUM(Tabel_Core.accdb3[[#This Row],[Pengemarkedet]:[Banksektoren]])</f>
        <v>-4.0876256326495941E-2</v>
      </c>
    </row>
    <row r="337" spans="1:8" x14ac:dyDescent="0.3">
      <c r="A337" s="7">
        <v>39950</v>
      </c>
      <c r="B337" s="68">
        <v>0.64950529491223541</v>
      </c>
      <c r="C337" s="68">
        <v>0.10570096751209544</v>
      </c>
      <c r="D337" s="68">
        <v>8.2351576832947415E-2</v>
      </c>
      <c r="E337" s="68">
        <v>0.17182467168703158</v>
      </c>
      <c r="F337" s="68">
        <v>0.10890870240735205</v>
      </c>
      <c r="G337" s="68">
        <v>0.21990151312396061</v>
      </c>
      <c r="H337" s="68">
        <f ca="1">Tabel_Core.accdb3[[#This Row],[Indikator]]-SUM(Tabel_Core.accdb3[[#This Row],[Pengemarkedet]:[Banksektoren]])</f>
        <v>-3.9182136651151667E-2</v>
      </c>
    </row>
    <row r="338" spans="1:8" x14ac:dyDescent="0.3">
      <c r="A338" s="7">
        <v>39957</v>
      </c>
      <c r="B338" s="68">
        <v>0.63333625151899187</v>
      </c>
      <c r="C338" s="68">
        <v>0.10527516199378943</v>
      </c>
      <c r="D338" s="68">
        <v>7.7747617323311174E-2</v>
      </c>
      <c r="E338" s="68">
        <v>0.16045743468923535</v>
      </c>
      <c r="F338" s="68">
        <v>0.10396651061676954</v>
      </c>
      <c r="G338" s="68">
        <v>0.22360565391163342</v>
      </c>
      <c r="H338" s="68">
        <f ca="1">Tabel_Core.accdb3[[#This Row],[Indikator]]-SUM(Tabel_Core.accdb3[[#This Row],[Pengemarkedet]:[Banksektoren]])</f>
        <v>-3.7716127015747003E-2</v>
      </c>
    </row>
    <row r="339" spans="1:8" x14ac:dyDescent="0.3">
      <c r="A339" s="7">
        <v>39964</v>
      </c>
      <c r="B339" s="68">
        <v>0.60117891061872197</v>
      </c>
      <c r="C339" s="68">
        <v>9.9813497584232511E-2</v>
      </c>
      <c r="D339" s="68">
        <v>7.3169733672068027E-2</v>
      </c>
      <c r="E339" s="68">
        <v>0.14729152424929517</v>
      </c>
      <c r="F339" s="68">
        <v>0.10056780524763065</v>
      </c>
      <c r="G339" s="68">
        <v>0.21682118490898028</v>
      </c>
      <c r="H339" s="68">
        <f ca="1">Tabel_Core.accdb3[[#This Row],[Indikator]]-SUM(Tabel_Core.accdb3[[#This Row],[Pengemarkedet]:[Banksektoren]])</f>
        <v>-3.6484835043484654E-2</v>
      </c>
    </row>
    <row r="340" spans="1:8" x14ac:dyDescent="0.3">
      <c r="A340" s="7">
        <v>39971</v>
      </c>
      <c r="B340" s="68">
        <v>0.56580579828283484</v>
      </c>
      <c r="C340" s="68">
        <v>9.5520853127017941E-2</v>
      </c>
      <c r="D340" s="68">
        <v>7.304136168504663E-2</v>
      </c>
      <c r="E340" s="68">
        <v>0.12663204587565011</v>
      </c>
      <c r="F340" s="68">
        <v>9.8331322352238432E-2</v>
      </c>
      <c r="G340" s="68">
        <v>0.2097176020737733</v>
      </c>
      <c r="H340" s="68">
        <f ca="1">Tabel_Core.accdb3[[#This Row],[Indikator]]-SUM(Tabel_Core.accdb3[[#This Row],[Pengemarkedet]:[Banksektoren]])</f>
        <v>-3.7437386830891595E-2</v>
      </c>
    </row>
    <row r="341" spans="1:8" x14ac:dyDescent="0.3">
      <c r="A341" s="7">
        <v>39978</v>
      </c>
      <c r="B341" s="68">
        <v>0.5461444586734614</v>
      </c>
      <c r="C341" s="68">
        <v>9.1192819443366685E-2</v>
      </c>
      <c r="D341" s="68">
        <v>7.7122624181148791E-2</v>
      </c>
      <c r="E341" s="68">
        <v>0.11738339628701663</v>
      </c>
      <c r="F341" s="68">
        <v>9.9891659161954888E-2</v>
      </c>
      <c r="G341" s="68">
        <v>0.20027067446830618</v>
      </c>
      <c r="H341" s="68">
        <f ca="1">Tabel_Core.accdb3[[#This Row],[Indikator]]-SUM(Tabel_Core.accdb3[[#This Row],[Pengemarkedet]:[Banksektoren]])</f>
        <v>-3.9716714868331726E-2</v>
      </c>
    </row>
    <row r="342" spans="1:8" x14ac:dyDescent="0.3">
      <c r="A342" s="7">
        <v>39985</v>
      </c>
      <c r="B342" s="68">
        <v>0.52859660248831608</v>
      </c>
      <c r="C342" s="68">
        <v>8.5355323354201207E-2</v>
      </c>
      <c r="D342" s="68">
        <v>7.8749399798682979E-2</v>
      </c>
      <c r="E342" s="68">
        <v>0.1125863506481628</v>
      </c>
      <c r="F342" s="68">
        <v>9.8604459328653554E-2</v>
      </c>
      <c r="G342" s="68">
        <v>0.19443267242884305</v>
      </c>
      <c r="H342" s="68">
        <f ca="1">Tabel_Core.accdb3[[#This Row],[Indikator]]-SUM(Tabel_Core.accdb3[[#This Row],[Pengemarkedet]:[Banksektoren]])</f>
        <v>-4.1131603070227452E-2</v>
      </c>
    </row>
    <row r="343" spans="1:8" x14ac:dyDescent="0.3">
      <c r="A343" s="7">
        <v>39992</v>
      </c>
      <c r="B343" s="68">
        <v>0.54849643973248063</v>
      </c>
      <c r="C343" s="68">
        <v>9.0712678583234951E-2</v>
      </c>
      <c r="D343" s="68">
        <v>8.457871509548226E-2</v>
      </c>
      <c r="E343" s="68">
        <v>0.12333100687160958</v>
      </c>
      <c r="F343" s="68">
        <v>0.10051196611337893</v>
      </c>
      <c r="G343" s="68">
        <v>0.19371041645364381</v>
      </c>
      <c r="H343" s="68">
        <f ca="1">Tabel_Core.accdb3[[#This Row],[Indikator]]-SUM(Tabel_Core.accdb3[[#This Row],[Pengemarkedet]:[Banksektoren]])</f>
        <v>-4.4348343384868927E-2</v>
      </c>
    </row>
    <row r="344" spans="1:8" x14ac:dyDescent="0.3">
      <c r="A344" s="7">
        <v>39999</v>
      </c>
      <c r="B344" s="68">
        <v>0.53728639067842598</v>
      </c>
      <c r="C344" s="68">
        <v>9.4144376210768155E-2</v>
      </c>
      <c r="D344" s="68">
        <v>7.9957149179632037E-2</v>
      </c>
      <c r="E344" s="68">
        <v>0.12961359614696255</v>
      </c>
      <c r="F344" s="68">
        <v>9.3511467712354218E-2</v>
      </c>
      <c r="G344" s="68">
        <v>0.18256137562492389</v>
      </c>
      <c r="H344" s="68">
        <f ca="1">Tabel_Core.accdb3[[#This Row],[Indikator]]-SUM(Tabel_Core.accdb3[[#This Row],[Pengemarkedet]:[Banksektoren]])</f>
        <v>-4.250157419621492E-2</v>
      </c>
    </row>
    <row r="345" spans="1:8" x14ac:dyDescent="0.3">
      <c r="A345" s="7">
        <v>40006</v>
      </c>
      <c r="B345" s="68">
        <v>0.49941537132039959</v>
      </c>
      <c r="C345" s="68">
        <v>9.2959540851118197E-2</v>
      </c>
      <c r="D345" s="68">
        <v>7.3774960586747151E-2</v>
      </c>
      <c r="E345" s="68">
        <v>0.11619078170563495</v>
      </c>
      <c r="F345" s="68">
        <v>8.5719621818716535E-2</v>
      </c>
      <c r="G345" s="68">
        <v>0.17015609815572214</v>
      </c>
      <c r="H345" s="68">
        <f ca="1">Tabel_Core.accdb3[[#This Row],[Indikator]]-SUM(Tabel_Core.accdb3[[#This Row],[Pengemarkedet]:[Banksektoren]])</f>
        <v>-3.9385631797539289E-2</v>
      </c>
    </row>
    <row r="346" spans="1:8" x14ac:dyDescent="0.3">
      <c r="A346" s="7">
        <v>40013</v>
      </c>
      <c r="B346" s="68">
        <v>0.50051018006533854</v>
      </c>
      <c r="C346" s="68">
        <v>9.4867830915354001E-2</v>
      </c>
      <c r="D346" s="68">
        <v>7.5780074040301876E-2</v>
      </c>
      <c r="E346" s="68">
        <v>0.1151473853874745</v>
      </c>
      <c r="F346" s="68">
        <v>7.689393588870605E-2</v>
      </c>
      <c r="G346" s="68">
        <v>0.17882499993763257</v>
      </c>
      <c r="H346" s="68">
        <f ca="1">Tabel_Core.accdb3[[#This Row],[Indikator]]-SUM(Tabel_Core.accdb3[[#This Row],[Pengemarkedet]:[Banksektoren]])</f>
        <v>-4.1004046104130443E-2</v>
      </c>
    </row>
    <row r="347" spans="1:8" x14ac:dyDescent="0.3">
      <c r="A347" s="7">
        <v>40020</v>
      </c>
      <c r="B347" s="68">
        <v>0.46442548278792956</v>
      </c>
      <c r="C347" s="68">
        <v>8.7266723433571919E-2</v>
      </c>
      <c r="D347" s="68">
        <v>7.3546167683107802E-2</v>
      </c>
      <c r="E347" s="68">
        <v>9.8940227339583242E-2</v>
      </c>
      <c r="F347" s="68">
        <v>6.8569230199327133E-2</v>
      </c>
      <c r="G347" s="68">
        <v>0.17702523594835146</v>
      </c>
      <c r="H347" s="68">
        <f ca="1">Tabel_Core.accdb3[[#This Row],[Indikator]]-SUM(Tabel_Core.accdb3[[#This Row],[Pengemarkedet]:[Banksektoren]])</f>
        <v>-4.0922101816012024E-2</v>
      </c>
    </row>
    <row r="348" spans="1:8" x14ac:dyDescent="0.3">
      <c r="A348" s="7">
        <v>40027</v>
      </c>
      <c r="B348" s="68">
        <v>0.46575895856087579</v>
      </c>
      <c r="C348" s="68">
        <v>8.3334776031349839E-2</v>
      </c>
      <c r="D348" s="68">
        <v>7.7742988547010977E-2</v>
      </c>
      <c r="E348" s="68">
        <v>0.10404862073948581</v>
      </c>
      <c r="F348" s="68">
        <v>6.8619817571541619E-2</v>
      </c>
      <c r="G348" s="68">
        <v>0.1775698167081467</v>
      </c>
      <c r="H348" s="68">
        <f ca="1">Tabel_Core.accdb3[[#This Row],[Indikator]]-SUM(Tabel_Core.accdb3[[#This Row],[Pengemarkedet]:[Banksektoren]])</f>
        <v>-4.555706103665913E-2</v>
      </c>
    </row>
    <row r="349" spans="1:8" x14ac:dyDescent="0.3">
      <c r="A349" s="7">
        <v>40034</v>
      </c>
      <c r="B349" s="68">
        <v>0.48879504567693971</v>
      </c>
      <c r="C349" s="68">
        <v>8.354128768633598E-2</v>
      </c>
      <c r="D349" s="68">
        <v>8.5541363926693842E-2</v>
      </c>
      <c r="E349" s="68">
        <v>0.11227061598285762</v>
      </c>
      <c r="F349" s="68">
        <v>7.0976685367620321E-2</v>
      </c>
      <c r="G349" s="68">
        <v>0.18715813643676099</v>
      </c>
      <c r="H349" s="68">
        <f ca="1">Tabel_Core.accdb3[[#This Row],[Indikator]]-SUM(Tabel_Core.accdb3[[#This Row],[Pengemarkedet]:[Banksektoren]])</f>
        <v>-5.0693043723329001E-2</v>
      </c>
    </row>
    <row r="350" spans="1:8" x14ac:dyDescent="0.3">
      <c r="A350" s="7">
        <v>40041</v>
      </c>
      <c r="B350" s="68">
        <v>0.4909397983038547</v>
      </c>
      <c r="C350" s="68">
        <v>8.3649098416905071E-2</v>
      </c>
      <c r="D350" s="68">
        <v>8.687505600420492E-2</v>
      </c>
      <c r="E350" s="68">
        <v>0.11210112465244819</v>
      </c>
      <c r="F350" s="68">
        <v>7.5691700748247187E-2</v>
      </c>
      <c r="G350" s="68">
        <v>0.18561416608179454</v>
      </c>
      <c r="H350" s="68">
        <f ca="1">Tabel_Core.accdb3[[#This Row],[Indikator]]-SUM(Tabel_Core.accdb3[[#This Row],[Pengemarkedet]:[Banksektoren]])</f>
        <v>-5.2991347599745109E-2</v>
      </c>
    </row>
    <row r="351" spans="1:8" x14ac:dyDescent="0.3">
      <c r="A351" s="7">
        <v>40048</v>
      </c>
      <c r="B351" s="68">
        <v>0.49428454456647175</v>
      </c>
      <c r="C351" s="68">
        <v>8.3803040826439343E-2</v>
      </c>
      <c r="D351" s="68">
        <v>8.561438246667058E-2</v>
      </c>
      <c r="E351" s="68">
        <v>0.11662970818648967</v>
      </c>
      <c r="F351" s="68">
        <v>7.8008332566124383E-2</v>
      </c>
      <c r="G351" s="68">
        <v>0.18486878005905616</v>
      </c>
      <c r="H351" s="68">
        <f ca="1">Tabel_Core.accdb3[[#This Row],[Indikator]]-SUM(Tabel_Core.accdb3[[#This Row],[Pengemarkedet]:[Banksektoren]])</f>
        <v>-5.4639699538308384E-2</v>
      </c>
    </row>
    <row r="352" spans="1:8" x14ac:dyDescent="0.3">
      <c r="A352" s="7">
        <v>40055</v>
      </c>
      <c r="B352" s="68">
        <v>0.45418753762947905</v>
      </c>
      <c r="C352" s="68">
        <v>8.5197564136196266E-2</v>
      </c>
      <c r="D352" s="68">
        <v>7.7399012394930911E-2</v>
      </c>
      <c r="E352" s="68">
        <v>0.10035700531784444</v>
      </c>
      <c r="F352" s="68">
        <v>6.8826868115548195E-2</v>
      </c>
      <c r="G352" s="68">
        <v>0.17347354220636066</v>
      </c>
      <c r="H352" s="68">
        <f ca="1">Tabel_Core.accdb3[[#This Row],[Indikator]]-SUM(Tabel_Core.accdb3[[#This Row],[Pengemarkedet]:[Banksektoren]])</f>
        <v>-5.1066454541401463E-2</v>
      </c>
    </row>
    <row r="353" spans="1:8" x14ac:dyDescent="0.3">
      <c r="A353" s="7">
        <v>40062</v>
      </c>
      <c r="B353" s="68">
        <v>0.44039766477870163</v>
      </c>
      <c r="C353" s="68">
        <v>8.4204939908579912E-2</v>
      </c>
      <c r="D353" s="68">
        <v>6.8866913707437041E-2</v>
      </c>
      <c r="E353" s="68">
        <v>0.10205902507865801</v>
      </c>
      <c r="F353" s="68">
        <v>6.2058461773001311E-2</v>
      </c>
      <c r="G353" s="68">
        <v>0.17439322679633146</v>
      </c>
      <c r="H353" s="68">
        <f ca="1">Tabel_Core.accdb3[[#This Row],[Indikator]]-SUM(Tabel_Core.accdb3[[#This Row],[Pengemarkedet]:[Banksektoren]])</f>
        <v>-5.118490248530605E-2</v>
      </c>
    </row>
    <row r="354" spans="1:8" x14ac:dyDescent="0.3">
      <c r="A354" s="7">
        <v>40069</v>
      </c>
      <c r="B354" s="68">
        <v>0.39498240258645245</v>
      </c>
      <c r="C354" s="68">
        <v>7.6456075527986E-2</v>
      </c>
      <c r="D354" s="68">
        <v>6.4280124411279407E-2</v>
      </c>
      <c r="E354" s="68">
        <v>9.1868301331760313E-2</v>
      </c>
      <c r="F354" s="68">
        <v>5.0319238280841755E-2</v>
      </c>
      <c r="G354" s="68">
        <v>0.1611410619322467</v>
      </c>
      <c r="H354" s="68">
        <f ca="1">Tabel_Core.accdb3[[#This Row],[Indikator]]-SUM(Tabel_Core.accdb3[[#This Row],[Pengemarkedet]:[Banksektoren]])</f>
        <v>-4.9082398897661694E-2</v>
      </c>
    </row>
    <row r="355" spans="1:8" x14ac:dyDescent="0.3">
      <c r="A355" s="7">
        <v>40076</v>
      </c>
      <c r="B355" s="68">
        <v>0.3445805768264128</v>
      </c>
      <c r="C355" s="68">
        <v>7.2099526959018639E-2</v>
      </c>
      <c r="D355" s="68">
        <v>6.1556099616780803E-2</v>
      </c>
      <c r="E355" s="68">
        <v>7.9501349327552345E-2</v>
      </c>
      <c r="F355" s="68">
        <v>4.1488147011558243E-2</v>
      </c>
      <c r="G355" s="68">
        <v>0.13825328455887168</v>
      </c>
      <c r="H355" s="68">
        <f ca="1">Tabel_Core.accdb3[[#This Row],[Indikator]]-SUM(Tabel_Core.accdb3[[#This Row],[Pengemarkedet]:[Banksektoren]])</f>
        <v>-4.8317830647368887E-2</v>
      </c>
    </row>
    <row r="356" spans="1:8" x14ac:dyDescent="0.3">
      <c r="A356" s="7">
        <v>40083</v>
      </c>
      <c r="B356" s="68">
        <v>0.35734942454730467</v>
      </c>
      <c r="C356" s="68">
        <v>7.0954702202649406E-2</v>
      </c>
      <c r="D356" s="68">
        <v>6.3214248767385003E-2</v>
      </c>
      <c r="E356" s="68">
        <v>8.5061806932934428E-2</v>
      </c>
      <c r="F356" s="68">
        <v>4.8239376297519801E-2</v>
      </c>
      <c r="G356" s="68">
        <v>0.14475108953197829</v>
      </c>
      <c r="H356" s="68">
        <f ca="1">Tabel_Core.accdb3[[#This Row],[Indikator]]-SUM(Tabel_Core.accdb3[[#This Row],[Pengemarkedet]:[Banksektoren]])</f>
        <v>-5.4871799185162218E-2</v>
      </c>
    </row>
    <row r="357" spans="1:8" x14ac:dyDescent="0.3">
      <c r="A357" s="7">
        <v>40090</v>
      </c>
      <c r="B357" s="68">
        <v>0.35104503600209946</v>
      </c>
      <c r="C357" s="68">
        <v>7.353774069161978E-2</v>
      </c>
      <c r="D357" s="68">
        <v>6.4463496879845594E-2</v>
      </c>
      <c r="E357" s="68">
        <v>8.6407075758013541E-2</v>
      </c>
      <c r="F357" s="68">
        <v>4.5907537252865366E-2</v>
      </c>
      <c r="G357" s="68">
        <v>0.13895355412546034</v>
      </c>
      <c r="H357" s="68">
        <f ca="1">Tabel_Core.accdb3[[#This Row],[Indikator]]-SUM(Tabel_Core.accdb3[[#This Row],[Pengemarkedet]:[Banksektoren]])</f>
        <v>-5.8224368705705187E-2</v>
      </c>
    </row>
    <row r="358" spans="1:8" x14ac:dyDescent="0.3">
      <c r="A358" s="7">
        <v>40097</v>
      </c>
      <c r="B358" s="68">
        <v>0.37184787028834854</v>
      </c>
      <c r="C358" s="68">
        <v>7.9185253935737721E-2</v>
      </c>
      <c r="D358" s="68">
        <v>6.5567587938495347E-2</v>
      </c>
      <c r="E358" s="68">
        <v>9.4793676495284196E-2</v>
      </c>
      <c r="F358" s="68">
        <v>5.6481926157360196E-2</v>
      </c>
      <c r="G358" s="68">
        <v>0.14083613424678382</v>
      </c>
      <c r="H358" s="68">
        <f ca="1">Tabel_Core.accdb3[[#This Row],[Indikator]]-SUM(Tabel_Core.accdb3[[#This Row],[Pengemarkedet]:[Banksektoren]])</f>
        <v>-6.5016708485312769E-2</v>
      </c>
    </row>
    <row r="359" spans="1:8" x14ac:dyDescent="0.3">
      <c r="A359" s="7">
        <v>40104</v>
      </c>
      <c r="B359" s="68">
        <v>0.39430840707752646</v>
      </c>
      <c r="C359" s="68">
        <v>8.450720558655983E-2</v>
      </c>
      <c r="D359" s="68">
        <v>6.7923658945096721E-2</v>
      </c>
      <c r="E359" s="68">
        <v>9.9385732280498462E-2</v>
      </c>
      <c r="F359" s="68">
        <v>5.9771790568755929E-2</v>
      </c>
      <c r="G359" s="68">
        <v>0.151933175035666</v>
      </c>
      <c r="H359" s="68">
        <f ca="1">Tabel_Core.accdb3[[#This Row],[Indikator]]-SUM(Tabel_Core.accdb3[[#This Row],[Pengemarkedet]:[Banksektoren]])</f>
        <v>-6.9213155339050481E-2</v>
      </c>
    </row>
    <row r="360" spans="1:8" x14ac:dyDescent="0.3">
      <c r="A360" s="7">
        <v>40111</v>
      </c>
      <c r="B360" s="68">
        <v>0.37093614592383273</v>
      </c>
      <c r="C360" s="68">
        <v>7.9682351128547296E-2</v>
      </c>
      <c r="D360" s="68">
        <v>6.5506646966546941E-2</v>
      </c>
      <c r="E360" s="68">
        <v>9.2852547066552077E-2</v>
      </c>
      <c r="F360" s="68">
        <v>5.5648370138468635E-2</v>
      </c>
      <c r="G360" s="68">
        <v>0.14365524848102221</v>
      </c>
      <c r="H360" s="68">
        <f ca="1">Tabel_Core.accdb3[[#This Row],[Indikator]]-SUM(Tabel_Core.accdb3[[#This Row],[Pengemarkedet]:[Banksektoren]])</f>
        <v>-6.6409017857304464E-2</v>
      </c>
    </row>
    <row r="361" spans="1:8" x14ac:dyDescent="0.3">
      <c r="A361" s="7">
        <v>40118</v>
      </c>
      <c r="B361" s="68">
        <v>0.39657029853481873</v>
      </c>
      <c r="C361" s="68">
        <v>7.9820560310543465E-2</v>
      </c>
      <c r="D361" s="68">
        <v>7.1651767246857123E-2</v>
      </c>
      <c r="E361" s="68">
        <v>9.1499070280746317E-2</v>
      </c>
      <c r="F361" s="68">
        <v>7.1230828644733374E-2</v>
      </c>
      <c r="G361" s="68">
        <v>0.15496898431999018</v>
      </c>
      <c r="H361" s="68">
        <f ca="1">Tabel_Core.accdb3[[#This Row],[Indikator]]-SUM(Tabel_Core.accdb3[[#This Row],[Pengemarkedet]:[Banksektoren]])</f>
        <v>-7.2600912268051765E-2</v>
      </c>
    </row>
    <row r="362" spans="1:8" x14ac:dyDescent="0.3">
      <c r="A362" s="7">
        <v>40125</v>
      </c>
      <c r="B362" s="68">
        <v>0.38661127029534248</v>
      </c>
      <c r="C362" s="68">
        <v>7.7256482005689811E-2</v>
      </c>
      <c r="D362" s="68">
        <v>6.9874857192491591E-2</v>
      </c>
      <c r="E362" s="68">
        <v>8.4356389378676955E-2</v>
      </c>
      <c r="F362" s="68">
        <v>6.621966206465818E-2</v>
      </c>
      <c r="G362" s="68">
        <v>0.15992065199236438</v>
      </c>
      <c r="H362" s="68">
        <f ca="1">Tabel_Core.accdb3[[#This Row],[Indikator]]-SUM(Tabel_Core.accdb3[[#This Row],[Pengemarkedet]:[Banksektoren]])</f>
        <v>-7.1016772338538425E-2</v>
      </c>
    </row>
    <row r="363" spans="1:8" x14ac:dyDescent="0.3">
      <c r="A363" s="7">
        <v>40132</v>
      </c>
      <c r="B363" s="68">
        <v>0.37713333501057578</v>
      </c>
      <c r="C363" s="68">
        <v>7.4141459694819167E-2</v>
      </c>
      <c r="D363" s="68">
        <v>6.8884379672240759E-2</v>
      </c>
      <c r="E363" s="68">
        <v>8.1734512882461544E-2</v>
      </c>
      <c r="F363" s="68">
        <v>6.7811459079287789E-2</v>
      </c>
      <c r="G363" s="68">
        <v>0.15714404917574484</v>
      </c>
      <c r="H363" s="68">
        <f ca="1">Tabel_Core.accdb3[[#This Row],[Indikator]]-SUM(Tabel_Core.accdb3[[#This Row],[Pengemarkedet]:[Banksektoren]])</f>
        <v>-7.2582525493978367E-2</v>
      </c>
    </row>
    <row r="364" spans="1:8" x14ac:dyDescent="0.3">
      <c r="A364" s="7">
        <v>40139</v>
      </c>
      <c r="B364" s="68">
        <v>0.40067159253291584</v>
      </c>
      <c r="C364" s="68">
        <v>8.1733906496834971E-2</v>
      </c>
      <c r="D364" s="68">
        <v>7.1138860869441572E-2</v>
      </c>
      <c r="E364" s="68">
        <v>8.7285687833191988E-2</v>
      </c>
      <c r="F364" s="68">
        <v>7.166136656866065E-2</v>
      </c>
      <c r="G364" s="68">
        <v>0.1683985609964771</v>
      </c>
      <c r="H364" s="68">
        <f ca="1">Tabel_Core.accdb3[[#This Row],[Indikator]]-SUM(Tabel_Core.accdb3[[#This Row],[Pengemarkedet]:[Banksektoren]])</f>
        <v>-7.9546790231690423E-2</v>
      </c>
    </row>
    <row r="365" spans="1:8" x14ac:dyDescent="0.3">
      <c r="A365" s="7">
        <v>40146</v>
      </c>
      <c r="B365" s="68">
        <v>0.35517889530265989</v>
      </c>
      <c r="C365" s="68">
        <v>7.5296874345997244E-2</v>
      </c>
      <c r="D365" s="68">
        <v>6.3062875469367202E-2</v>
      </c>
      <c r="E365" s="68">
        <v>8.1308649233123836E-2</v>
      </c>
      <c r="F365" s="68">
        <v>5.8726239819912186E-2</v>
      </c>
      <c r="G365" s="68">
        <v>0.1506664391189082</v>
      </c>
      <c r="H365" s="68">
        <f ca="1">Tabel_Core.accdb3[[#This Row],[Indikator]]-SUM(Tabel_Core.accdb3[[#This Row],[Pengemarkedet]:[Banksektoren]])</f>
        <v>-7.3882182684648801E-2</v>
      </c>
    </row>
    <row r="366" spans="1:8" x14ac:dyDescent="0.3">
      <c r="A366" s="7">
        <v>40153</v>
      </c>
      <c r="B366" s="68">
        <v>0.36625529148883651</v>
      </c>
      <c r="C366" s="68">
        <v>7.7681955002225814E-2</v>
      </c>
      <c r="D366" s="68">
        <v>6.160157579750479E-2</v>
      </c>
      <c r="E366" s="68">
        <v>8.7842687615893533E-2</v>
      </c>
      <c r="F366" s="68">
        <v>6.4668857865309209E-2</v>
      </c>
      <c r="G366" s="68">
        <v>0.15298324345886757</v>
      </c>
      <c r="H366" s="68">
        <f ca="1">Tabel_Core.accdb3[[#This Row],[Indikator]]-SUM(Tabel_Core.accdb3[[#This Row],[Pengemarkedet]:[Banksektoren]])</f>
        <v>-7.8523028250964466E-2</v>
      </c>
    </row>
    <row r="367" spans="1:8" x14ac:dyDescent="0.3">
      <c r="A367" s="7">
        <v>40160</v>
      </c>
      <c r="B367" s="68">
        <v>0.3598069429753542</v>
      </c>
      <c r="C367" s="68">
        <v>7.7673039803354285E-2</v>
      </c>
      <c r="D367" s="68">
        <v>6.3700569950703181E-2</v>
      </c>
      <c r="E367" s="68">
        <v>8.3400490099555954E-2</v>
      </c>
      <c r="F367" s="68">
        <v>5.9497509842774784E-2</v>
      </c>
      <c r="G367" s="68">
        <v>0.15346661290043573</v>
      </c>
      <c r="H367" s="68">
        <f ca="1">Tabel_Core.accdb3[[#This Row],[Indikator]]-SUM(Tabel_Core.accdb3[[#This Row],[Pengemarkedet]:[Banksektoren]])</f>
        <v>-7.7931279621469729E-2</v>
      </c>
    </row>
    <row r="368" spans="1:8" x14ac:dyDescent="0.3">
      <c r="A368" s="7">
        <v>40167</v>
      </c>
      <c r="B368" s="68">
        <v>0.33923355915322212</v>
      </c>
      <c r="C368" s="68">
        <v>7.5080662946491239E-2</v>
      </c>
      <c r="D368" s="68">
        <v>6.1901521258365289E-2</v>
      </c>
      <c r="E368" s="68">
        <v>7.5533878621597633E-2</v>
      </c>
      <c r="F368" s="68">
        <v>5.2077157199570061E-2</v>
      </c>
      <c r="G368" s="68">
        <v>0.15200286556550535</v>
      </c>
      <c r="H368" s="68">
        <f ca="1">Tabel_Core.accdb3[[#This Row],[Indikator]]-SUM(Tabel_Core.accdb3[[#This Row],[Pengemarkedet]:[Banksektoren]])</f>
        <v>-7.7362526438307433E-2</v>
      </c>
    </row>
    <row r="369" spans="1:8" x14ac:dyDescent="0.3">
      <c r="A369" s="7">
        <v>40174</v>
      </c>
      <c r="B369" s="68">
        <v>0.32870334160328429</v>
      </c>
      <c r="C369" s="68">
        <v>7.3014092723646451E-2</v>
      </c>
      <c r="D369" s="68">
        <v>6.5860453671594127E-2</v>
      </c>
      <c r="E369" s="68">
        <v>6.8874538516777301E-2</v>
      </c>
      <c r="F369" s="68">
        <v>4.6638916036291028E-2</v>
      </c>
      <c r="G369" s="68">
        <v>0.15593696792808667</v>
      </c>
      <c r="H369" s="68">
        <f ca="1">Tabel_Core.accdb3[[#This Row],[Indikator]]-SUM(Tabel_Core.accdb3[[#This Row],[Pengemarkedet]:[Banksektoren]])</f>
        <v>-8.1621627273111286E-2</v>
      </c>
    </row>
    <row r="370" spans="1:8" x14ac:dyDescent="0.3">
      <c r="A370" s="7">
        <v>40181</v>
      </c>
      <c r="B370" s="68">
        <v>0.28443877485055835</v>
      </c>
      <c r="C370" s="68">
        <v>6.923406314364991E-2</v>
      </c>
      <c r="D370" s="68">
        <v>6.3459092904493489E-2</v>
      </c>
      <c r="E370" s="68">
        <v>5.6428147939998174E-2</v>
      </c>
      <c r="F370" s="68">
        <v>4.1330466309598621E-2</v>
      </c>
      <c r="G370" s="68">
        <v>0.13706026388295842</v>
      </c>
      <c r="H370" s="68">
        <f ca="1">Tabel_Core.accdb3[[#This Row],[Indikator]]-SUM(Tabel_Core.accdb3[[#This Row],[Pengemarkedet]:[Banksektoren]])</f>
        <v>-8.3073259330140314E-2</v>
      </c>
    </row>
    <row r="371" spans="1:8" x14ac:dyDescent="0.3">
      <c r="A371" s="7">
        <v>40188</v>
      </c>
      <c r="B371" s="68">
        <v>0.28540032940849347</v>
      </c>
      <c r="C371" s="68">
        <v>7.3596707465702349E-2</v>
      </c>
      <c r="D371" s="68">
        <v>6.0062883379222429E-2</v>
      </c>
      <c r="E371" s="68">
        <v>6.6919989352986931E-2</v>
      </c>
      <c r="F371" s="68">
        <v>4.2409866821964931E-2</v>
      </c>
      <c r="G371" s="68">
        <v>0.1425309829636188</v>
      </c>
      <c r="H371" s="68">
        <f ca="1">Tabel_Core.accdb3[[#This Row],[Indikator]]-SUM(Tabel_Core.accdb3[[#This Row],[Pengemarkedet]:[Banksektoren]])</f>
        <v>-0.10012010057500198</v>
      </c>
    </row>
    <row r="372" spans="1:8" x14ac:dyDescent="0.3">
      <c r="A372" s="7">
        <v>40195</v>
      </c>
      <c r="B372" s="68">
        <v>0.28423103082279849</v>
      </c>
      <c r="C372" s="68">
        <v>7.6747881102985749E-2</v>
      </c>
      <c r="D372" s="68">
        <v>6.2079178315450498E-2</v>
      </c>
      <c r="E372" s="68">
        <v>7.2918261583457863E-2</v>
      </c>
      <c r="F372" s="68">
        <v>4.2458196250679717E-2</v>
      </c>
      <c r="G372" s="68">
        <v>0.14250186009846219</v>
      </c>
      <c r="H372" s="68">
        <f ca="1">Tabel_Core.accdb3[[#This Row],[Indikator]]-SUM(Tabel_Core.accdb3[[#This Row],[Pengemarkedet]:[Banksektoren]])</f>
        <v>-0.11247434652823757</v>
      </c>
    </row>
    <row r="373" spans="1:8" x14ac:dyDescent="0.3">
      <c r="A373" s="7">
        <v>40202</v>
      </c>
      <c r="B373" s="68">
        <v>0.29511597982892346</v>
      </c>
      <c r="C373" s="68">
        <v>7.9757837924412905E-2</v>
      </c>
      <c r="D373" s="68">
        <v>6.2086188074479333E-2</v>
      </c>
      <c r="E373" s="68">
        <v>8.0306116701473529E-2</v>
      </c>
      <c r="F373" s="68">
        <v>5.5475953490911417E-2</v>
      </c>
      <c r="G373" s="68">
        <v>0.14537791499151664</v>
      </c>
      <c r="H373" s="68">
        <f ca="1">Tabel_Core.accdb3[[#This Row],[Indikator]]-SUM(Tabel_Core.accdb3[[#This Row],[Pengemarkedet]:[Banksektoren]])</f>
        <v>-0.12788803135387039</v>
      </c>
    </row>
    <row r="374" spans="1:8" x14ac:dyDescent="0.3">
      <c r="A374" s="7">
        <v>40209</v>
      </c>
      <c r="B374" s="68">
        <v>0.293334739852389</v>
      </c>
      <c r="C374" s="68">
        <v>7.7680436467277625E-2</v>
      </c>
      <c r="D374" s="68">
        <v>6.0699944893663892E-2</v>
      </c>
      <c r="E374" s="68">
        <v>8.3638680101517704E-2</v>
      </c>
      <c r="F374" s="68">
        <v>5.0354006106670346E-2</v>
      </c>
      <c r="G374" s="68">
        <v>0.15081838764789823</v>
      </c>
      <c r="H374" s="68">
        <f ca="1">Tabel_Core.accdb3[[#This Row],[Indikator]]-SUM(Tabel_Core.accdb3[[#This Row],[Pengemarkedet]:[Banksektoren]])</f>
        <v>-0.12985671536463883</v>
      </c>
    </row>
    <row r="375" spans="1:8" x14ac:dyDescent="0.3">
      <c r="A375" s="7">
        <v>40216</v>
      </c>
      <c r="B375" s="68">
        <v>0.29539343894092085</v>
      </c>
      <c r="C375" s="68">
        <v>7.2106310716902669E-2</v>
      </c>
      <c r="D375" s="68">
        <v>6.4073365332810189E-2</v>
      </c>
      <c r="E375" s="68">
        <v>8.1980256948524871E-2</v>
      </c>
      <c r="F375" s="68">
        <v>5.5888193918684437E-2</v>
      </c>
      <c r="G375" s="68">
        <v>0.15579226381256209</v>
      </c>
      <c r="H375" s="68">
        <f ca="1">Tabel_Core.accdb3[[#This Row],[Indikator]]-SUM(Tabel_Core.accdb3[[#This Row],[Pengemarkedet]:[Banksektoren]])</f>
        <v>-0.13444695178856336</v>
      </c>
    </row>
    <row r="376" spans="1:8" x14ac:dyDescent="0.3">
      <c r="A376" s="7">
        <v>40223</v>
      </c>
      <c r="B376" s="68">
        <v>0.29768179818072432</v>
      </c>
      <c r="C376" s="68">
        <v>6.5487881105658702E-2</v>
      </c>
      <c r="D376" s="68">
        <v>6.3834145171348056E-2</v>
      </c>
      <c r="E376" s="68">
        <v>8.6708720144727552E-2</v>
      </c>
      <c r="F376" s="68">
        <v>6.5260496890331809E-2</v>
      </c>
      <c r="G376" s="68">
        <v>0.15701230318084264</v>
      </c>
      <c r="H376" s="68">
        <f ca="1">Tabel_Core.accdb3[[#This Row],[Indikator]]-SUM(Tabel_Core.accdb3[[#This Row],[Pengemarkedet]:[Banksektoren]])</f>
        <v>-0.14062174831218444</v>
      </c>
    </row>
    <row r="377" spans="1:8" x14ac:dyDescent="0.3">
      <c r="A377" s="7">
        <v>40230</v>
      </c>
      <c r="B377" s="68">
        <v>0.28287081984490448</v>
      </c>
      <c r="C377" s="68">
        <v>6.6447739639320116E-2</v>
      </c>
      <c r="D377" s="68">
        <v>5.8337083549322197E-2</v>
      </c>
      <c r="E377" s="68">
        <v>7.960865267074238E-2</v>
      </c>
      <c r="F377" s="68">
        <v>6.3848358984571515E-2</v>
      </c>
      <c r="G377" s="68">
        <v>0.14924373313920991</v>
      </c>
      <c r="H377" s="68">
        <f ca="1">Tabel_Core.accdb3[[#This Row],[Indikator]]-SUM(Tabel_Core.accdb3[[#This Row],[Pengemarkedet]:[Banksektoren]])</f>
        <v>-0.13461474813826163</v>
      </c>
    </row>
    <row r="378" spans="1:8" x14ac:dyDescent="0.3">
      <c r="A378" s="7">
        <v>40237</v>
      </c>
      <c r="B378" s="68">
        <v>0.28785097596778997</v>
      </c>
      <c r="C378" s="68">
        <v>6.9762180803007778E-2</v>
      </c>
      <c r="D378" s="68">
        <v>6.3240449762531598E-2</v>
      </c>
      <c r="E378" s="68">
        <v>8.3776551508681504E-2</v>
      </c>
      <c r="F378" s="68">
        <v>7.0019833126575295E-2</v>
      </c>
      <c r="G378" s="68">
        <v>0.14459227283667161</v>
      </c>
      <c r="H378" s="68">
        <f ca="1">Tabel_Core.accdb3[[#This Row],[Indikator]]-SUM(Tabel_Core.accdb3[[#This Row],[Pengemarkedet]:[Banksektoren]])</f>
        <v>-0.14354031206967777</v>
      </c>
    </row>
    <row r="379" spans="1:8" x14ac:dyDescent="0.3">
      <c r="A379" s="7">
        <v>40244</v>
      </c>
      <c r="B379" s="68">
        <v>0.2796586315241838</v>
      </c>
      <c r="C379" s="68">
        <v>7.2807658461868804E-2</v>
      </c>
      <c r="D379" s="68">
        <v>5.874873930817847E-2</v>
      </c>
      <c r="E379" s="68">
        <v>8.4089584808284656E-2</v>
      </c>
      <c r="F379" s="68">
        <v>6.9621052034307282E-2</v>
      </c>
      <c r="G379" s="68">
        <v>0.1371677996216123</v>
      </c>
      <c r="H379" s="68">
        <f ca="1">Tabel_Core.accdb3[[#This Row],[Indikator]]-SUM(Tabel_Core.accdb3[[#This Row],[Pengemarkedet]:[Banksektoren]])</f>
        <v>-0.14277620271006769</v>
      </c>
    </row>
    <row r="380" spans="1:8" x14ac:dyDescent="0.3">
      <c r="A380" s="7">
        <v>40251</v>
      </c>
      <c r="B380" s="68">
        <v>0.24787706791299979</v>
      </c>
      <c r="C380" s="68">
        <v>7.0561557865722949E-2</v>
      </c>
      <c r="D380" s="68">
        <v>5.3409450275931754E-2</v>
      </c>
      <c r="E380" s="68">
        <v>7.3006291592566691E-2</v>
      </c>
      <c r="F380" s="68">
        <v>5.7286728107083455E-2</v>
      </c>
      <c r="G380" s="68">
        <v>0.12246715097946564</v>
      </c>
      <c r="H380" s="68">
        <f ca="1">Tabel_Core.accdb3[[#This Row],[Indikator]]-SUM(Tabel_Core.accdb3[[#This Row],[Pengemarkedet]:[Banksektoren]])</f>
        <v>-0.12885411090777071</v>
      </c>
    </row>
    <row r="381" spans="1:8" x14ac:dyDescent="0.3">
      <c r="A381" s="7">
        <v>40258</v>
      </c>
      <c r="B381" s="68">
        <v>0.2388222932247511</v>
      </c>
      <c r="C381" s="68">
        <v>6.5820753993011155E-2</v>
      </c>
      <c r="D381" s="68">
        <v>5.3493387262437617E-2</v>
      </c>
      <c r="E381" s="68">
        <v>7.4339206852834502E-2</v>
      </c>
      <c r="F381" s="68">
        <v>5.1279053588677403E-2</v>
      </c>
      <c r="G381" s="68">
        <v>0.12156096396639446</v>
      </c>
      <c r="H381" s="68">
        <f ca="1">Tabel_Core.accdb3[[#This Row],[Indikator]]-SUM(Tabel_Core.accdb3[[#This Row],[Pengemarkedet]:[Banksektoren]])</f>
        <v>-0.12767107243860401</v>
      </c>
    </row>
    <row r="382" spans="1:8" x14ac:dyDescent="0.3">
      <c r="A382" s="7">
        <v>40265</v>
      </c>
      <c r="B382" s="68">
        <v>0.24424875609199659</v>
      </c>
      <c r="C382" s="68">
        <v>6.7960326470368926E-2</v>
      </c>
      <c r="D382" s="68">
        <v>5.0835167310793503E-2</v>
      </c>
      <c r="E382" s="68">
        <v>7.4674577995225852E-2</v>
      </c>
      <c r="F382" s="68">
        <v>5.1609119878096125E-2</v>
      </c>
      <c r="G382" s="68">
        <v>0.12997931753127062</v>
      </c>
      <c r="H382" s="68">
        <f ca="1">Tabel_Core.accdb3[[#This Row],[Indikator]]-SUM(Tabel_Core.accdb3[[#This Row],[Pengemarkedet]:[Banksektoren]])</f>
        <v>-0.13080975309375842</v>
      </c>
    </row>
    <row r="383" spans="1:8" x14ac:dyDescent="0.3">
      <c r="A383" s="7">
        <v>40272</v>
      </c>
      <c r="B383" s="68">
        <v>0.22388538302003705</v>
      </c>
      <c r="C383" s="68">
        <v>6.4697230137102213E-2</v>
      </c>
      <c r="D383" s="68">
        <v>5.1551917957828125E-2</v>
      </c>
      <c r="E383" s="68">
        <v>6.0641462565499529E-2</v>
      </c>
      <c r="F383" s="68">
        <v>4.4269939300599255E-2</v>
      </c>
      <c r="G383" s="68">
        <v>0.12108275412358292</v>
      </c>
      <c r="H383" s="68">
        <f ca="1">Tabel_Core.accdb3[[#This Row],[Indikator]]-SUM(Tabel_Core.accdb3[[#This Row],[Pengemarkedet]:[Banksektoren]])</f>
        <v>-0.11835792106457502</v>
      </c>
    </row>
    <row r="384" spans="1:8" x14ac:dyDescent="0.3">
      <c r="A384" s="7">
        <v>40279</v>
      </c>
      <c r="B384" s="68">
        <v>0.22841097573731522</v>
      </c>
      <c r="C384" s="68">
        <v>6.6616926204320498E-2</v>
      </c>
      <c r="D384" s="68">
        <v>5.3302354113183563E-2</v>
      </c>
      <c r="E384" s="68">
        <v>6.3934303909854814E-2</v>
      </c>
      <c r="F384" s="68">
        <v>5.0677527578208745E-2</v>
      </c>
      <c r="G384" s="68">
        <v>0.12455095994532792</v>
      </c>
      <c r="H384" s="68">
        <f ca="1">Tabel_Core.accdb3[[#This Row],[Indikator]]-SUM(Tabel_Core.accdb3[[#This Row],[Pengemarkedet]:[Banksektoren]])</f>
        <v>-0.13067109601358035</v>
      </c>
    </row>
    <row r="385" spans="1:8" x14ac:dyDescent="0.3">
      <c r="A385" s="7">
        <v>40286</v>
      </c>
      <c r="B385" s="68">
        <v>0.23471892860578056</v>
      </c>
      <c r="C385" s="68">
        <v>7.1512128112452653E-2</v>
      </c>
      <c r="D385" s="68">
        <v>5.4955652533887393E-2</v>
      </c>
      <c r="E385" s="68">
        <v>7.1802990240924777E-2</v>
      </c>
      <c r="F385" s="68">
        <v>5.0390408258412525E-2</v>
      </c>
      <c r="G385" s="68">
        <v>0.12908426371215767</v>
      </c>
      <c r="H385" s="68">
        <f ca="1">Tabel_Core.accdb3[[#This Row],[Indikator]]-SUM(Tabel_Core.accdb3[[#This Row],[Pengemarkedet]:[Banksektoren]])</f>
        <v>-0.1430265142520544</v>
      </c>
    </row>
    <row r="386" spans="1:8" x14ac:dyDescent="0.3">
      <c r="A386" s="7">
        <v>40293</v>
      </c>
      <c r="B386" s="68">
        <v>0.23783764216938172</v>
      </c>
      <c r="C386" s="68">
        <v>6.9814426208563596E-2</v>
      </c>
      <c r="D386" s="68">
        <v>5.4633191751487065E-2</v>
      </c>
      <c r="E386" s="68">
        <v>7.919037243866564E-2</v>
      </c>
      <c r="F386" s="68">
        <v>5.119689385417249E-2</v>
      </c>
      <c r="G386" s="68">
        <v>0.13405430073348232</v>
      </c>
      <c r="H386" s="68">
        <f ca="1">Tabel_Core.accdb3[[#This Row],[Indikator]]-SUM(Tabel_Core.accdb3[[#This Row],[Pengemarkedet]:[Banksektoren]])</f>
        <v>-0.15105154281698943</v>
      </c>
    </row>
    <row r="387" spans="1:8" x14ac:dyDescent="0.3">
      <c r="A387" s="7">
        <v>40300</v>
      </c>
      <c r="B387" s="68">
        <v>0.25379970152470288</v>
      </c>
      <c r="C387" s="68">
        <v>7.2683991884172433E-2</v>
      </c>
      <c r="D387" s="68">
        <v>5.724657021516396E-2</v>
      </c>
      <c r="E387" s="68">
        <v>9.7378382941774616E-2</v>
      </c>
      <c r="F387" s="68">
        <v>5.8578329669949275E-2</v>
      </c>
      <c r="G387" s="68">
        <v>0.13609677780291779</v>
      </c>
      <c r="H387" s="68">
        <f ca="1">Tabel_Core.accdb3[[#This Row],[Indikator]]-SUM(Tabel_Core.accdb3[[#This Row],[Pengemarkedet]:[Banksektoren]])</f>
        <v>-0.1681843509892752</v>
      </c>
    </row>
    <row r="388" spans="1:8" x14ac:dyDescent="0.3">
      <c r="A388" s="7">
        <v>40307</v>
      </c>
      <c r="B388" s="68">
        <v>0.32687848845679435</v>
      </c>
      <c r="C388" s="68">
        <v>8.3960783440533218E-2</v>
      </c>
      <c r="D388" s="68">
        <v>7.2411976084016949E-2</v>
      </c>
      <c r="E388" s="68">
        <v>0.11611161130819947</v>
      </c>
      <c r="F388" s="68">
        <v>7.5922657780144648E-2</v>
      </c>
      <c r="G388" s="68">
        <v>0.16241009111943522</v>
      </c>
      <c r="H388" s="68">
        <f ca="1">Tabel_Core.accdb3[[#This Row],[Indikator]]-SUM(Tabel_Core.accdb3[[#This Row],[Pengemarkedet]:[Banksektoren]])</f>
        <v>-0.18393863127553511</v>
      </c>
    </row>
    <row r="389" spans="1:8" x14ac:dyDescent="0.3">
      <c r="A389" s="7">
        <v>40314</v>
      </c>
      <c r="B389" s="68">
        <v>0.38752445267424862</v>
      </c>
      <c r="C389" s="68">
        <v>8.7915307410145527E-2</v>
      </c>
      <c r="D389" s="68">
        <v>8.5830674241071742E-2</v>
      </c>
      <c r="E389" s="68">
        <v>0.12859496555732597</v>
      </c>
      <c r="F389" s="68">
        <v>9.1159625539376746E-2</v>
      </c>
      <c r="G389" s="68">
        <v>0.17866002579260906</v>
      </c>
      <c r="H389" s="68">
        <f ca="1">Tabel_Core.accdb3[[#This Row],[Indikator]]-SUM(Tabel_Core.accdb3[[#This Row],[Pengemarkedet]:[Banksektoren]])</f>
        <v>-0.18463614586628041</v>
      </c>
    </row>
    <row r="390" spans="1:8" x14ac:dyDescent="0.3">
      <c r="A390" s="7">
        <v>40321</v>
      </c>
      <c r="B390" s="68">
        <v>0.45079522956615747</v>
      </c>
      <c r="C390" s="68">
        <v>9.545802666664005E-2</v>
      </c>
      <c r="D390" s="68">
        <v>9.7663500632205011E-2</v>
      </c>
      <c r="E390" s="68">
        <v>0.13889723341674623</v>
      </c>
      <c r="F390" s="68">
        <v>0.10593434140519481</v>
      </c>
      <c r="G390" s="68">
        <v>0.19065380613181715</v>
      </c>
      <c r="H390" s="68">
        <f ca="1">Tabel_Core.accdb3[[#This Row],[Indikator]]-SUM(Tabel_Core.accdb3[[#This Row],[Pengemarkedet]:[Banksektoren]])</f>
        <v>-0.17781167868644587</v>
      </c>
    </row>
    <row r="391" spans="1:8" x14ac:dyDescent="0.3">
      <c r="A391" s="7">
        <v>40328</v>
      </c>
      <c r="B391" s="68">
        <v>0.51573487613729962</v>
      </c>
      <c r="C391" s="68">
        <v>0.10497002496171287</v>
      </c>
      <c r="D391" s="68">
        <v>9.9613534295372522E-2</v>
      </c>
      <c r="E391" s="68">
        <v>0.14977716900479612</v>
      </c>
      <c r="F391" s="68">
        <v>0.11632438466691669</v>
      </c>
      <c r="G391" s="68">
        <v>0.21304112033619441</v>
      </c>
      <c r="H391" s="68">
        <f ca="1">Tabel_Core.accdb3[[#This Row],[Indikator]]-SUM(Tabel_Core.accdb3[[#This Row],[Pengemarkedet]:[Banksektoren]])</f>
        <v>-0.16799135712769298</v>
      </c>
    </row>
    <row r="392" spans="1:8" x14ac:dyDescent="0.3">
      <c r="A392" s="7">
        <v>40335</v>
      </c>
      <c r="B392" s="68">
        <v>0.49263873326944302</v>
      </c>
      <c r="C392" s="68">
        <v>0.10025720563818744</v>
      </c>
      <c r="D392" s="68">
        <v>8.8524027016816387E-2</v>
      </c>
      <c r="E392" s="68">
        <v>0.14143240310723429</v>
      </c>
      <c r="F392" s="68">
        <v>0.1057618985175118</v>
      </c>
      <c r="G392" s="68">
        <v>0.19579028164928103</v>
      </c>
      <c r="H392" s="68">
        <f ca="1">Tabel_Core.accdb3[[#This Row],[Indikator]]-SUM(Tabel_Core.accdb3[[#This Row],[Pengemarkedet]:[Banksektoren]])</f>
        <v>-0.1391270826595879</v>
      </c>
    </row>
    <row r="393" spans="1:8" x14ac:dyDescent="0.3">
      <c r="A393" s="7">
        <v>40342</v>
      </c>
      <c r="B393" s="68">
        <v>0.47152257426763633</v>
      </c>
      <c r="C393" s="68">
        <v>9.5782916544248961E-2</v>
      </c>
      <c r="D393" s="68">
        <v>7.7587597272201284E-2</v>
      </c>
      <c r="E393" s="68">
        <v>0.13479425667357145</v>
      </c>
      <c r="F393" s="68">
        <v>9.5455390184885969E-2</v>
      </c>
      <c r="G393" s="68">
        <v>0.18695325765724521</v>
      </c>
      <c r="H393" s="68">
        <f ca="1">Tabel_Core.accdb3[[#This Row],[Indikator]]-SUM(Tabel_Core.accdb3[[#This Row],[Pengemarkedet]:[Banksektoren]])</f>
        <v>-0.11905084406451649</v>
      </c>
    </row>
    <row r="394" spans="1:8" x14ac:dyDescent="0.3">
      <c r="A394" s="7">
        <v>40349</v>
      </c>
      <c r="B394" s="68">
        <v>0.42545299010789922</v>
      </c>
      <c r="C394" s="68">
        <v>8.8509368489798457E-2</v>
      </c>
      <c r="D394" s="68">
        <v>6.5659778365486976E-2</v>
      </c>
      <c r="E394" s="68">
        <v>0.12399225572561259</v>
      </c>
      <c r="F394" s="68">
        <v>7.7978001762720281E-2</v>
      </c>
      <c r="G394" s="68">
        <v>0.16985646312271785</v>
      </c>
      <c r="H394" s="68">
        <f ca="1">Tabel_Core.accdb3[[#This Row],[Indikator]]-SUM(Tabel_Core.accdb3[[#This Row],[Pengemarkedet]:[Banksektoren]])</f>
        <v>-0.10054287735843698</v>
      </c>
    </row>
    <row r="395" spans="1:8" x14ac:dyDescent="0.3">
      <c r="A395" s="7">
        <v>40356</v>
      </c>
      <c r="B395" s="68">
        <v>0.39416544368620626</v>
      </c>
      <c r="C395" s="68">
        <v>8.3422818098277812E-2</v>
      </c>
      <c r="D395" s="68">
        <v>6.8339051070306925E-2</v>
      </c>
      <c r="E395" s="68">
        <v>0.11338914788821833</v>
      </c>
      <c r="F395" s="68">
        <v>6.4523548845742823E-2</v>
      </c>
      <c r="G395" s="68">
        <v>0.15417115009368298</v>
      </c>
      <c r="H395" s="68">
        <f ca="1">Tabel_Core.accdb3[[#This Row],[Indikator]]-SUM(Tabel_Core.accdb3[[#This Row],[Pengemarkedet]:[Banksektoren]])</f>
        <v>-8.968027231002268E-2</v>
      </c>
    </row>
    <row r="396" spans="1:8" x14ac:dyDescent="0.3">
      <c r="A396" s="7">
        <v>40363</v>
      </c>
      <c r="B396" s="68">
        <v>0.41867299865341956</v>
      </c>
      <c r="C396" s="68">
        <v>8.5985149890244583E-2</v>
      </c>
      <c r="D396" s="68">
        <v>6.9640036551700521E-2</v>
      </c>
      <c r="E396" s="68">
        <v>0.1193574636659431</v>
      </c>
      <c r="F396" s="68">
        <v>7.0253244284127075E-2</v>
      </c>
      <c r="G396" s="68">
        <v>0.16438303165320381</v>
      </c>
      <c r="H396" s="68">
        <f ca="1">Tabel_Core.accdb3[[#This Row],[Indikator]]-SUM(Tabel_Core.accdb3[[#This Row],[Pengemarkedet]:[Banksektoren]])</f>
        <v>-9.0945927391799519E-2</v>
      </c>
    </row>
    <row r="397" spans="1:8" x14ac:dyDescent="0.3">
      <c r="A397" s="7">
        <v>40370</v>
      </c>
      <c r="B397" s="68">
        <v>0.41620287106405585</v>
      </c>
      <c r="C397" s="68">
        <v>8.9355615181650624E-2</v>
      </c>
      <c r="D397" s="68">
        <v>6.9302555605565488E-2</v>
      </c>
      <c r="E397" s="68">
        <v>0.11529170765629265</v>
      </c>
      <c r="F397" s="68">
        <v>6.8148339641558989E-2</v>
      </c>
      <c r="G397" s="68">
        <v>0.16146121652629605</v>
      </c>
      <c r="H397" s="68">
        <f ca="1">Tabel_Core.accdb3[[#This Row],[Indikator]]-SUM(Tabel_Core.accdb3[[#This Row],[Pengemarkedet]:[Banksektoren]])</f>
        <v>-8.7356563547307919E-2</v>
      </c>
    </row>
    <row r="398" spans="1:8" x14ac:dyDescent="0.3">
      <c r="A398" s="7">
        <v>40377</v>
      </c>
      <c r="B398" s="68">
        <v>0.42276586860319793</v>
      </c>
      <c r="C398" s="68">
        <v>9.0898084485652342E-2</v>
      </c>
      <c r="D398" s="68">
        <v>7.4581923720234089E-2</v>
      </c>
      <c r="E398" s="68">
        <v>0.10939934128512127</v>
      </c>
      <c r="F398" s="68">
        <v>7.3486916785181655E-2</v>
      </c>
      <c r="G398" s="68">
        <v>0.16098640291360802</v>
      </c>
      <c r="H398" s="68">
        <f ca="1">Tabel_Core.accdb3[[#This Row],[Indikator]]-SUM(Tabel_Core.accdb3[[#This Row],[Pengemarkedet]:[Banksektoren]])</f>
        <v>-8.6586800586599455E-2</v>
      </c>
    </row>
    <row r="399" spans="1:8" x14ac:dyDescent="0.3">
      <c r="A399" s="7">
        <v>40384</v>
      </c>
      <c r="B399" s="68">
        <v>0.40324351755677118</v>
      </c>
      <c r="C399" s="68">
        <v>8.2286822055353093E-2</v>
      </c>
      <c r="D399" s="68">
        <v>6.8674320654599968E-2</v>
      </c>
      <c r="E399" s="68">
        <v>0.10101580287451312</v>
      </c>
      <c r="F399" s="68">
        <v>7.6507716202439568E-2</v>
      </c>
      <c r="G399" s="68">
        <v>0.15608222504869007</v>
      </c>
      <c r="H399" s="68">
        <f ca="1">Tabel_Core.accdb3[[#This Row],[Indikator]]-SUM(Tabel_Core.accdb3[[#This Row],[Pengemarkedet]:[Banksektoren]])</f>
        <v>-8.1323369278824609E-2</v>
      </c>
    </row>
    <row r="400" spans="1:8" x14ac:dyDescent="0.3">
      <c r="A400" s="7">
        <v>40391</v>
      </c>
      <c r="B400" s="68">
        <v>0.35323251199103384</v>
      </c>
      <c r="C400" s="68">
        <v>7.6129086819696934E-2</v>
      </c>
      <c r="D400" s="68">
        <v>6.707946731056609E-2</v>
      </c>
      <c r="E400" s="68">
        <v>7.83198806348714E-2</v>
      </c>
      <c r="F400" s="68">
        <v>6.1349559405669947E-2</v>
      </c>
      <c r="G400" s="68">
        <v>0.1436299384194501</v>
      </c>
      <c r="H400" s="68">
        <f ca="1">Tabel_Core.accdb3[[#This Row],[Indikator]]-SUM(Tabel_Core.accdb3[[#This Row],[Pengemarkedet]:[Banksektoren]])</f>
        <v>-7.3275420599220598E-2</v>
      </c>
    </row>
    <row r="401" spans="1:8" x14ac:dyDescent="0.3">
      <c r="A401" s="7">
        <v>40398</v>
      </c>
      <c r="B401" s="68">
        <v>0.31709412173009921</v>
      </c>
      <c r="C401" s="68">
        <v>6.8166694145375836E-2</v>
      </c>
      <c r="D401" s="68">
        <v>6.9156600764045589E-2</v>
      </c>
      <c r="E401" s="68">
        <v>6.6998085779478481E-2</v>
      </c>
      <c r="F401" s="68">
        <v>5.5679172105153739E-2</v>
      </c>
      <c r="G401" s="68">
        <v>0.13116555453471446</v>
      </c>
      <c r="H401" s="68">
        <f ca="1">Tabel_Core.accdb3[[#This Row],[Indikator]]-SUM(Tabel_Core.accdb3[[#This Row],[Pengemarkedet]:[Banksektoren]])</f>
        <v>-7.4071985598668844E-2</v>
      </c>
    </row>
    <row r="402" spans="1:8" x14ac:dyDescent="0.3">
      <c r="A402" s="7">
        <v>40405</v>
      </c>
      <c r="B402" s="68">
        <v>0.30442800443342888</v>
      </c>
      <c r="C402" s="68">
        <v>6.6742210460961057E-2</v>
      </c>
      <c r="D402" s="68">
        <v>6.8403234964884624E-2</v>
      </c>
      <c r="E402" s="68">
        <v>6.3034182868938041E-2</v>
      </c>
      <c r="F402" s="68">
        <v>5.4526468937982228E-2</v>
      </c>
      <c r="G402" s="68">
        <v>0.13319140610083252</v>
      </c>
      <c r="H402" s="68">
        <f ca="1">Tabel_Core.accdb3[[#This Row],[Indikator]]-SUM(Tabel_Core.accdb3[[#This Row],[Pengemarkedet]:[Banksektoren]])</f>
        <v>-8.1469498900169579E-2</v>
      </c>
    </row>
    <row r="403" spans="1:8" x14ac:dyDescent="0.3">
      <c r="A403" s="7">
        <v>40412</v>
      </c>
      <c r="B403" s="68">
        <v>0.31032665263825832</v>
      </c>
      <c r="C403" s="68">
        <v>7.2175816629135706E-2</v>
      </c>
      <c r="D403" s="68">
        <v>7.3405112487074375E-2</v>
      </c>
      <c r="E403" s="68">
        <v>6.8737131063778822E-2</v>
      </c>
      <c r="F403" s="68">
        <v>5.140187267606601E-2</v>
      </c>
      <c r="G403" s="68">
        <v>0.14028437596256396</v>
      </c>
      <c r="H403" s="68">
        <f ca="1">Tabel_Core.accdb3[[#This Row],[Indikator]]-SUM(Tabel_Core.accdb3[[#This Row],[Pengemarkedet]:[Banksektoren]])</f>
        <v>-9.5677656180360504E-2</v>
      </c>
    </row>
    <row r="404" spans="1:8" x14ac:dyDescent="0.3">
      <c r="A404" s="7">
        <v>40419</v>
      </c>
      <c r="B404" s="68">
        <v>0.316274215386255</v>
      </c>
      <c r="C404" s="68">
        <v>7.0489672468033837E-2</v>
      </c>
      <c r="D404" s="68">
        <v>7.7861676139316757E-2</v>
      </c>
      <c r="E404" s="68">
        <v>8.2597644235826245E-2</v>
      </c>
      <c r="F404" s="68">
        <v>5.2884734469458933E-2</v>
      </c>
      <c r="G404" s="68">
        <v>0.14106334091182027</v>
      </c>
      <c r="H404" s="68">
        <f ca="1">Tabel_Core.accdb3[[#This Row],[Indikator]]-SUM(Tabel_Core.accdb3[[#This Row],[Pengemarkedet]:[Banksektoren]])</f>
        <v>-0.10862285283820106</v>
      </c>
    </row>
    <row r="405" spans="1:8" x14ac:dyDescent="0.3">
      <c r="A405" s="7">
        <v>40426</v>
      </c>
      <c r="B405" s="68">
        <v>0.33640642545679744</v>
      </c>
      <c r="C405" s="68">
        <v>7.2820619569841177E-2</v>
      </c>
      <c r="D405" s="68">
        <v>8.0219021687954833E-2</v>
      </c>
      <c r="E405" s="68">
        <v>9.3954549988460881E-2</v>
      </c>
      <c r="F405" s="68">
        <v>5.9744698916047223E-2</v>
      </c>
      <c r="G405" s="68">
        <v>0.14807131957047751</v>
      </c>
      <c r="H405" s="68">
        <f ca="1">Tabel_Core.accdb3[[#This Row],[Indikator]]-SUM(Tabel_Core.accdb3[[#This Row],[Pengemarkedet]:[Banksektoren]])</f>
        <v>-0.11840378427598419</v>
      </c>
    </row>
    <row r="406" spans="1:8" x14ac:dyDescent="0.3">
      <c r="A406" s="7">
        <v>40433</v>
      </c>
      <c r="B406" s="68">
        <v>0.32897273375961589</v>
      </c>
      <c r="C406" s="68">
        <v>7.0566746208907211E-2</v>
      </c>
      <c r="D406" s="68">
        <v>8.0483260243694954E-2</v>
      </c>
      <c r="E406" s="68">
        <v>9.4894782014180876E-2</v>
      </c>
      <c r="F406" s="68">
        <v>5.8422202318740971E-2</v>
      </c>
      <c r="G406" s="68">
        <v>0.14184898673831278</v>
      </c>
      <c r="H406" s="68">
        <f ca="1">Tabel_Core.accdb3[[#This Row],[Indikator]]-SUM(Tabel_Core.accdb3[[#This Row],[Pengemarkedet]:[Banksektoren]])</f>
        <v>-0.11724324376422091</v>
      </c>
    </row>
    <row r="407" spans="1:8" x14ac:dyDescent="0.3">
      <c r="A407" s="7">
        <v>40440</v>
      </c>
      <c r="B407" s="68">
        <v>0.3004085400849823</v>
      </c>
      <c r="C407" s="68">
        <v>6.8144689029665917E-2</v>
      </c>
      <c r="D407" s="68">
        <v>7.8373538650219898E-2</v>
      </c>
      <c r="E407" s="68">
        <v>8.2256343123708428E-2</v>
      </c>
      <c r="F407" s="68">
        <v>5.5564665499132387E-2</v>
      </c>
      <c r="G407" s="68">
        <v>0.12485673313187541</v>
      </c>
      <c r="H407" s="68">
        <f ca="1">Tabel_Core.accdb3[[#This Row],[Indikator]]-SUM(Tabel_Core.accdb3[[#This Row],[Pengemarkedet]:[Banksektoren]])</f>
        <v>-0.10878742934961971</v>
      </c>
    </row>
    <row r="408" spans="1:8" x14ac:dyDescent="0.3">
      <c r="A408" s="7">
        <v>40447</v>
      </c>
      <c r="B408" s="68">
        <v>0.28878341000768271</v>
      </c>
      <c r="C408" s="68">
        <v>6.5981491390312882E-2</v>
      </c>
      <c r="D408" s="68">
        <v>7.5971357863417355E-2</v>
      </c>
      <c r="E408" s="68">
        <v>6.2724358573061995E-2</v>
      </c>
      <c r="F408" s="68">
        <v>6.4965608710839895E-2</v>
      </c>
      <c r="G408" s="68">
        <v>0.12241433757090375</v>
      </c>
      <c r="H408" s="68">
        <f ca="1">Tabel_Core.accdb3[[#This Row],[Indikator]]-SUM(Tabel_Core.accdb3[[#This Row],[Pengemarkedet]:[Banksektoren]])</f>
        <v>-0.10327374410085316</v>
      </c>
    </row>
    <row r="409" spans="1:8" x14ac:dyDescent="0.3">
      <c r="A409" s="7">
        <v>40454</v>
      </c>
      <c r="B409" s="68">
        <v>0.27597735713455296</v>
      </c>
      <c r="C409" s="68">
        <v>6.828021598964451E-2</v>
      </c>
      <c r="D409" s="68">
        <v>7.2588576081666425E-2</v>
      </c>
      <c r="E409" s="68">
        <v>4.7009347346374103E-2</v>
      </c>
      <c r="F409" s="68">
        <v>6.6308806848281304E-2</v>
      </c>
      <c r="G409" s="68">
        <v>0.12365246729063831</v>
      </c>
      <c r="H409" s="68">
        <f ca="1">Tabel_Core.accdb3[[#This Row],[Indikator]]-SUM(Tabel_Core.accdb3[[#This Row],[Pengemarkedet]:[Banksektoren]])</f>
        <v>-0.10186205642205171</v>
      </c>
    </row>
    <row r="410" spans="1:8" x14ac:dyDescent="0.3">
      <c r="A410" s="7">
        <v>40461</v>
      </c>
      <c r="B410" s="68">
        <v>0.25515705184841236</v>
      </c>
      <c r="C410" s="68">
        <v>6.444191700275681E-2</v>
      </c>
      <c r="D410" s="68">
        <v>6.7640826724147576E-2</v>
      </c>
      <c r="E410" s="68">
        <v>4.2721461002335974E-2</v>
      </c>
      <c r="F410" s="68">
        <v>6.767678838992415E-2</v>
      </c>
      <c r="G410" s="68">
        <v>0.12145805742912204</v>
      </c>
      <c r="H410" s="68">
        <f ca="1">Tabel_Core.accdb3[[#This Row],[Indikator]]-SUM(Tabel_Core.accdb3[[#This Row],[Pengemarkedet]:[Banksektoren]])</f>
        <v>-0.10878199869987415</v>
      </c>
    </row>
    <row r="411" spans="1:8" x14ac:dyDescent="0.3">
      <c r="A411" s="7">
        <v>40468</v>
      </c>
      <c r="B411" s="68">
        <v>0.24901570242475596</v>
      </c>
      <c r="C411" s="68">
        <v>6.243600792768704E-2</v>
      </c>
      <c r="D411" s="68">
        <v>6.5230304165451058E-2</v>
      </c>
      <c r="E411" s="68">
        <v>4.3996891721258528E-2</v>
      </c>
      <c r="F411" s="68">
        <v>6.6503938000938317E-2</v>
      </c>
      <c r="G411" s="68">
        <v>0.12970719520496946</v>
      </c>
      <c r="H411" s="68">
        <f ca="1">Tabel_Core.accdb3[[#This Row],[Indikator]]-SUM(Tabel_Core.accdb3[[#This Row],[Pengemarkedet]:[Banksektoren]])</f>
        <v>-0.11885863459554846</v>
      </c>
    </row>
    <row r="412" spans="1:8" x14ac:dyDescent="0.3">
      <c r="A412" s="7">
        <v>40475</v>
      </c>
      <c r="B412" s="68">
        <v>0.24200067964800887</v>
      </c>
      <c r="C412" s="68">
        <v>6.6218517080541509E-2</v>
      </c>
      <c r="D412" s="68">
        <v>6.3426517885696615E-2</v>
      </c>
      <c r="E412" s="68">
        <v>5.8418332811918577E-2</v>
      </c>
      <c r="F412" s="68">
        <v>6.6995472302258718E-2</v>
      </c>
      <c r="G412" s="68">
        <v>0.12866161914648966</v>
      </c>
      <c r="H412" s="68">
        <f ca="1">Tabel_Core.accdb3[[#This Row],[Indikator]]-SUM(Tabel_Core.accdb3[[#This Row],[Pengemarkedet]:[Banksektoren]])</f>
        <v>-0.14171977957889625</v>
      </c>
    </row>
    <row r="413" spans="1:8" x14ac:dyDescent="0.3">
      <c r="A413" s="7">
        <v>40482</v>
      </c>
      <c r="B413" s="68">
        <v>0.23883808053456987</v>
      </c>
      <c r="C413" s="68">
        <v>6.6242108310265252E-2</v>
      </c>
      <c r="D413" s="68">
        <v>6.6332221103944655E-2</v>
      </c>
      <c r="E413" s="68">
        <v>6.4410305860741479E-2</v>
      </c>
      <c r="F413" s="68">
        <v>6.8658551112265737E-2</v>
      </c>
      <c r="G413" s="68">
        <v>0.12667016621161786</v>
      </c>
      <c r="H413" s="68">
        <f ca="1">Tabel_Core.accdb3[[#This Row],[Indikator]]-SUM(Tabel_Core.accdb3[[#This Row],[Pengemarkedet]:[Banksektoren]])</f>
        <v>-0.15347527206426512</v>
      </c>
    </row>
    <row r="414" spans="1:8" x14ac:dyDescent="0.3">
      <c r="A414" s="7">
        <v>40489</v>
      </c>
      <c r="B414" s="68">
        <v>0.24373920400251811</v>
      </c>
      <c r="C414" s="68">
        <v>6.6005865395710989E-2</v>
      </c>
      <c r="D414" s="68">
        <v>6.880602976909099E-2</v>
      </c>
      <c r="E414" s="68">
        <v>5.7791150617725814E-2</v>
      </c>
      <c r="F414" s="68">
        <v>6.6104540162281844E-2</v>
      </c>
      <c r="G414" s="68">
        <v>0.12994248574609021</v>
      </c>
      <c r="H414" s="68">
        <f ca="1">Tabel_Core.accdb3[[#This Row],[Indikator]]-SUM(Tabel_Core.accdb3[[#This Row],[Pengemarkedet]:[Banksektoren]])</f>
        <v>-0.14491086768838171</v>
      </c>
    </row>
    <row r="415" spans="1:8" x14ac:dyDescent="0.3">
      <c r="A415" s="7">
        <v>40496</v>
      </c>
      <c r="B415" s="68">
        <v>0.25691431742886933</v>
      </c>
      <c r="C415" s="68">
        <v>6.5595653201602683E-2</v>
      </c>
      <c r="D415" s="68">
        <v>7.109734837307552E-2</v>
      </c>
      <c r="E415" s="68">
        <v>4.7953303416356341E-2</v>
      </c>
      <c r="F415" s="68">
        <v>7.2223297793954339E-2</v>
      </c>
      <c r="G415" s="68">
        <v>0.13195361325011334</v>
      </c>
      <c r="H415" s="68">
        <f ca="1">Tabel_Core.accdb3[[#This Row],[Indikator]]-SUM(Tabel_Core.accdb3[[#This Row],[Pengemarkedet]:[Banksektoren]])</f>
        <v>-0.13190889860623289</v>
      </c>
    </row>
    <row r="416" spans="1:8" x14ac:dyDescent="0.3">
      <c r="A416" s="7">
        <v>40503</v>
      </c>
      <c r="B416" s="68">
        <v>0.23618356070201452</v>
      </c>
      <c r="C416" s="68">
        <v>6.0803080334061829E-2</v>
      </c>
      <c r="D416" s="68">
        <v>6.8478283857453193E-2</v>
      </c>
      <c r="E416" s="68">
        <v>3.1156844946631599E-2</v>
      </c>
      <c r="F416" s="68">
        <v>6.0315607525835889E-2</v>
      </c>
      <c r="G416" s="68">
        <v>0.11832843962026202</v>
      </c>
      <c r="H416" s="68">
        <f ca="1">Tabel_Core.accdb3[[#This Row],[Indikator]]-SUM(Tabel_Core.accdb3[[#This Row],[Pengemarkedet]:[Banksektoren]])</f>
        <v>-0.10289869558223003</v>
      </c>
    </row>
    <row r="417" spans="1:8" x14ac:dyDescent="0.3">
      <c r="A417" s="7">
        <v>40510</v>
      </c>
      <c r="B417" s="68">
        <v>0.22021055039201537</v>
      </c>
      <c r="C417" s="68">
        <v>5.9150405167507622E-2</v>
      </c>
      <c r="D417" s="68">
        <v>6.5197392045393321E-2</v>
      </c>
      <c r="E417" s="68">
        <v>2.1871934507214405E-2</v>
      </c>
      <c r="F417" s="68">
        <v>5.4368116276720266E-2</v>
      </c>
      <c r="G417" s="68">
        <v>0.10678526267168437</v>
      </c>
      <c r="H417" s="68">
        <f ca="1">Tabel_Core.accdb3[[#This Row],[Indikator]]-SUM(Tabel_Core.accdb3[[#This Row],[Pengemarkedet]:[Banksektoren]])</f>
        <v>-8.7162560276504597E-2</v>
      </c>
    </row>
    <row r="418" spans="1:8" x14ac:dyDescent="0.3">
      <c r="A418" s="7">
        <v>40517</v>
      </c>
      <c r="B418" s="68">
        <v>0.22203769868874967</v>
      </c>
      <c r="C418" s="68">
        <v>6.4860725001217118E-2</v>
      </c>
      <c r="D418" s="68">
        <v>6.974484624102692E-2</v>
      </c>
      <c r="E418" s="68">
        <v>3.2915834423498803E-2</v>
      </c>
      <c r="F418" s="68">
        <v>6.3709051808985562E-2</v>
      </c>
      <c r="G418" s="68">
        <v>0.10739025646295036</v>
      </c>
      <c r="H418" s="68">
        <f ca="1">Tabel_Core.accdb3[[#This Row],[Indikator]]-SUM(Tabel_Core.accdb3[[#This Row],[Pengemarkedet]:[Banksektoren]])</f>
        <v>-0.11658301524892911</v>
      </c>
    </row>
    <row r="419" spans="1:8" x14ac:dyDescent="0.3">
      <c r="A419" s="7">
        <v>40524</v>
      </c>
      <c r="B419" s="68">
        <v>0.19777558392942765</v>
      </c>
      <c r="C419" s="68">
        <v>6.3897911076581312E-2</v>
      </c>
      <c r="D419" s="68">
        <v>6.8007082517775208E-2</v>
      </c>
      <c r="E419" s="68">
        <v>4.128136713821598E-2</v>
      </c>
      <c r="F419" s="68">
        <v>5.4258821027040827E-2</v>
      </c>
      <c r="G419" s="68">
        <v>0.10395021989305808</v>
      </c>
      <c r="H419" s="68">
        <f ca="1">Tabel_Core.accdb3[[#This Row],[Indikator]]-SUM(Tabel_Core.accdb3[[#This Row],[Pengemarkedet]:[Banksektoren]])</f>
        <v>-0.1336198177232438</v>
      </c>
    </row>
    <row r="420" spans="1:8" x14ac:dyDescent="0.3">
      <c r="A420" s="7">
        <v>40531</v>
      </c>
      <c r="B420" s="68">
        <v>0.20739265002040649</v>
      </c>
      <c r="C420" s="68">
        <v>6.4181679939844499E-2</v>
      </c>
      <c r="D420" s="68">
        <v>6.8062043593876062E-2</v>
      </c>
      <c r="E420" s="68">
        <v>4.1169215973200925E-2</v>
      </c>
      <c r="F420" s="68">
        <v>5.9129536356736852E-2</v>
      </c>
      <c r="G420" s="68">
        <v>0.11235465710034624</v>
      </c>
      <c r="H420" s="68">
        <f ca="1">Tabel_Core.accdb3[[#This Row],[Indikator]]-SUM(Tabel_Core.accdb3[[#This Row],[Pengemarkedet]:[Banksektoren]])</f>
        <v>-0.13750448294359804</v>
      </c>
    </row>
    <row r="421" spans="1:8" x14ac:dyDescent="0.3">
      <c r="A421" s="7">
        <v>40538</v>
      </c>
      <c r="B421" s="68">
        <v>0.19075605879340032</v>
      </c>
      <c r="C421" s="68">
        <v>6.182165629669243E-2</v>
      </c>
      <c r="D421" s="68">
        <v>6.4727364069279786E-2</v>
      </c>
      <c r="E421" s="68">
        <v>4.1579523896790302E-2</v>
      </c>
      <c r="F421" s="68">
        <v>4.9523742082732691E-2</v>
      </c>
      <c r="G421" s="68">
        <v>0.10940001072681538</v>
      </c>
      <c r="H421" s="68">
        <f ca="1">Tabel_Core.accdb3[[#This Row],[Indikator]]-SUM(Tabel_Core.accdb3[[#This Row],[Pengemarkedet]:[Banksektoren]])</f>
        <v>-0.13629623827891027</v>
      </c>
    </row>
    <row r="422" spans="1:8" x14ac:dyDescent="0.3">
      <c r="A422" s="7">
        <v>40545</v>
      </c>
      <c r="B422" s="68">
        <v>0.18022804446996349</v>
      </c>
      <c r="C422" s="68">
        <v>5.8941502432083209E-2</v>
      </c>
      <c r="D422" s="68">
        <v>6.1691189414337655E-2</v>
      </c>
      <c r="E422" s="68">
        <v>2.9397672005477805E-2</v>
      </c>
      <c r="F422" s="68">
        <v>3.8609237262124521E-2</v>
      </c>
      <c r="G422" s="68">
        <v>0.10244204720564687</v>
      </c>
      <c r="H422" s="68">
        <f ca="1">Tabel_Core.accdb3[[#This Row],[Indikator]]-SUM(Tabel_Core.accdb3[[#This Row],[Pengemarkedet]:[Banksektoren]])</f>
        <v>-0.11085360384970655</v>
      </c>
    </row>
    <row r="423" spans="1:8" x14ac:dyDescent="0.3">
      <c r="A423" s="7">
        <v>40552</v>
      </c>
      <c r="B423" s="68">
        <v>0.18497798451359015</v>
      </c>
      <c r="C423" s="68">
        <v>5.8180013066905685E-2</v>
      </c>
      <c r="D423" s="68">
        <v>6.2127395788385345E-2</v>
      </c>
      <c r="E423" s="68">
        <v>2.8414233653462719E-2</v>
      </c>
      <c r="F423" s="68">
        <v>4.9769730021042596E-2</v>
      </c>
      <c r="G423" s="68">
        <v>0.10335814962829379</v>
      </c>
      <c r="H423" s="68">
        <f ca="1">Tabel_Core.accdb3[[#This Row],[Indikator]]-SUM(Tabel_Core.accdb3[[#This Row],[Pengemarkedet]:[Banksektoren]])</f>
        <v>-0.11687153764449998</v>
      </c>
    </row>
    <row r="424" spans="1:8" x14ac:dyDescent="0.3">
      <c r="A424" s="7">
        <v>40559</v>
      </c>
      <c r="B424" s="68">
        <v>0.18675041216894742</v>
      </c>
      <c r="C424" s="68">
        <v>6.0595930939423961E-2</v>
      </c>
      <c r="D424" s="68">
        <v>6.686129591024019E-2</v>
      </c>
      <c r="E424" s="68">
        <v>3.7013547483071743E-2</v>
      </c>
      <c r="F424" s="68">
        <v>5.3160085972058908E-2</v>
      </c>
      <c r="G424" s="68">
        <v>0.11189933719156345</v>
      </c>
      <c r="H424" s="68">
        <f ca="1">Tabel_Core.accdb3[[#This Row],[Indikator]]-SUM(Tabel_Core.accdb3[[#This Row],[Pengemarkedet]:[Banksektoren]])</f>
        <v>-0.14277978532741084</v>
      </c>
    </row>
    <row r="425" spans="1:8" x14ac:dyDescent="0.3">
      <c r="A425" s="7">
        <v>40566</v>
      </c>
      <c r="B425" s="68">
        <v>0.19596929741913757</v>
      </c>
      <c r="C425" s="68">
        <v>6.395905930524276E-2</v>
      </c>
      <c r="D425" s="68">
        <v>6.7977270604380149E-2</v>
      </c>
      <c r="E425" s="68">
        <v>4.9102427189843728E-2</v>
      </c>
      <c r="F425" s="68">
        <v>6.4843827106833771E-2</v>
      </c>
      <c r="G425" s="68">
        <v>0.12610698628038328</v>
      </c>
      <c r="H425" s="68">
        <f ca="1">Tabel_Core.accdb3[[#This Row],[Indikator]]-SUM(Tabel_Core.accdb3[[#This Row],[Pengemarkedet]:[Banksektoren]])</f>
        <v>-0.17602027306754611</v>
      </c>
    </row>
    <row r="426" spans="1:8" x14ac:dyDescent="0.3">
      <c r="A426" s="7">
        <v>40573</v>
      </c>
      <c r="B426" s="68">
        <v>0.18871406042495706</v>
      </c>
      <c r="C426" s="68">
        <v>6.343633984932881E-2</v>
      </c>
      <c r="D426" s="68">
        <v>6.2115922441501825E-2</v>
      </c>
      <c r="E426" s="68">
        <v>5.2283521175171682E-2</v>
      </c>
      <c r="F426" s="68">
        <v>6.5578282652852191E-2</v>
      </c>
      <c r="G426" s="68">
        <v>0.12739464598643074</v>
      </c>
      <c r="H426" s="68">
        <f ca="1">Tabel_Core.accdb3[[#This Row],[Indikator]]-SUM(Tabel_Core.accdb3[[#This Row],[Pengemarkedet]:[Banksektoren]])</f>
        <v>-0.18209465168032821</v>
      </c>
    </row>
    <row r="427" spans="1:8" x14ac:dyDescent="0.3">
      <c r="A427" s="7">
        <v>40580</v>
      </c>
      <c r="B427" s="68">
        <v>0.1857901595777938</v>
      </c>
      <c r="C427" s="68">
        <v>6.7135053677239542E-2</v>
      </c>
      <c r="D427" s="68">
        <v>6.2138740473568176E-2</v>
      </c>
      <c r="E427" s="68">
        <v>5.4630574109425345E-2</v>
      </c>
      <c r="F427" s="68">
        <v>6.4292616638001954E-2</v>
      </c>
      <c r="G427" s="68">
        <v>0.12440490719012082</v>
      </c>
      <c r="H427" s="68">
        <f ca="1">Tabel_Core.accdb3[[#This Row],[Indikator]]-SUM(Tabel_Core.accdb3[[#This Row],[Pengemarkedet]:[Banksektoren]])</f>
        <v>-0.18681173251056202</v>
      </c>
    </row>
    <row r="428" spans="1:8" x14ac:dyDescent="0.3">
      <c r="A428" s="7">
        <v>40587</v>
      </c>
      <c r="B428" s="68">
        <v>0.1779144205493593</v>
      </c>
      <c r="C428" s="68">
        <v>6.6074884531028111E-2</v>
      </c>
      <c r="D428" s="68">
        <v>5.7897731987884463E-2</v>
      </c>
      <c r="E428" s="68">
        <v>5.7088346437751063E-2</v>
      </c>
      <c r="F428" s="68">
        <v>6.1311635212137131E-2</v>
      </c>
      <c r="G428" s="68">
        <v>0.12613543608357594</v>
      </c>
      <c r="H428" s="68">
        <f ca="1">Tabel_Core.accdb3[[#This Row],[Indikator]]-SUM(Tabel_Core.accdb3[[#This Row],[Pengemarkedet]:[Banksektoren]])</f>
        <v>-0.19059361370301736</v>
      </c>
    </row>
    <row r="429" spans="1:8" x14ac:dyDescent="0.3">
      <c r="A429" s="7">
        <v>40594</v>
      </c>
      <c r="B429" s="68">
        <v>0.17982265906180261</v>
      </c>
      <c r="C429" s="68">
        <v>5.8830940027721823E-2</v>
      </c>
      <c r="D429" s="68">
        <v>6.0244356101211524E-2</v>
      </c>
      <c r="E429" s="68">
        <v>4.771044651804332E-2</v>
      </c>
      <c r="F429" s="68">
        <v>5.7524440719744677E-2</v>
      </c>
      <c r="G429" s="68">
        <v>0.12635575329633569</v>
      </c>
      <c r="H429" s="68">
        <f ca="1">Tabel_Core.accdb3[[#This Row],[Indikator]]-SUM(Tabel_Core.accdb3[[#This Row],[Pengemarkedet]:[Banksektoren]])</f>
        <v>-0.1708432776012544</v>
      </c>
    </row>
    <row r="430" spans="1:8" x14ac:dyDescent="0.3">
      <c r="A430" s="7">
        <v>40601</v>
      </c>
      <c r="B430" s="68">
        <v>0.17739825500140144</v>
      </c>
      <c r="C430" s="68">
        <v>5.9396059301726506E-2</v>
      </c>
      <c r="D430" s="68">
        <v>6.5831747978715743E-2</v>
      </c>
      <c r="E430" s="68">
        <v>5.4815743824551386E-2</v>
      </c>
      <c r="F430" s="68">
        <v>5.4163148248479245E-2</v>
      </c>
      <c r="G430" s="68">
        <v>0.13319146272586879</v>
      </c>
      <c r="H430" s="68">
        <f ca="1">Tabel_Core.accdb3[[#This Row],[Indikator]]-SUM(Tabel_Core.accdb3[[#This Row],[Pengemarkedet]:[Banksektoren]])</f>
        <v>-0.18999990707794023</v>
      </c>
    </row>
    <row r="431" spans="1:8" x14ac:dyDescent="0.3">
      <c r="A431" s="7">
        <v>40608</v>
      </c>
      <c r="B431" s="68">
        <v>0.17009537707864258</v>
      </c>
      <c r="C431" s="68">
        <v>5.9192812753791749E-2</v>
      </c>
      <c r="D431" s="68">
        <v>6.3701901171806713E-2</v>
      </c>
      <c r="E431" s="68">
        <v>5.5795437123088348E-2</v>
      </c>
      <c r="F431" s="68">
        <v>5.1985027711221807E-2</v>
      </c>
      <c r="G431" s="68">
        <v>0.13265545973608434</v>
      </c>
      <c r="H431" s="68">
        <f ca="1">Tabel_Core.accdb3[[#This Row],[Indikator]]-SUM(Tabel_Core.accdb3[[#This Row],[Pengemarkedet]:[Banksektoren]])</f>
        <v>-0.19323526141735037</v>
      </c>
    </row>
    <row r="432" spans="1:8" x14ac:dyDescent="0.3">
      <c r="A432" s="7">
        <v>40615</v>
      </c>
      <c r="B432" s="68">
        <v>0.16017521567572987</v>
      </c>
      <c r="C432" s="68">
        <v>5.7881715899162231E-2</v>
      </c>
      <c r="D432" s="68">
        <v>6.2605823026268742E-2</v>
      </c>
      <c r="E432" s="68">
        <v>5.4602821276273347E-2</v>
      </c>
      <c r="F432" s="68">
        <v>4.8167707967926694E-2</v>
      </c>
      <c r="G432" s="68">
        <v>0.12751230592727222</v>
      </c>
      <c r="H432" s="68">
        <f ca="1">Tabel_Core.accdb3[[#This Row],[Indikator]]-SUM(Tabel_Core.accdb3[[#This Row],[Pengemarkedet]:[Banksektoren]])</f>
        <v>-0.19059515842117339</v>
      </c>
    </row>
    <row r="433" spans="1:8" x14ac:dyDescent="0.3">
      <c r="A433" s="7">
        <v>40622</v>
      </c>
      <c r="B433" s="68">
        <v>0.16584326503117061</v>
      </c>
      <c r="C433" s="68">
        <v>6.2718152506017477E-2</v>
      </c>
      <c r="D433" s="68">
        <v>6.718860155213012E-2</v>
      </c>
      <c r="E433" s="68">
        <v>7.5538428909459457E-2</v>
      </c>
      <c r="F433" s="68">
        <v>5.742263786920683E-2</v>
      </c>
      <c r="G433" s="68">
        <v>0.14066272143168268</v>
      </c>
      <c r="H433" s="68">
        <f ca="1">Tabel_Core.accdb3[[#This Row],[Indikator]]-SUM(Tabel_Core.accdb3[[#This Row],[Pengemarkedet]:[Banksektoren]])</f>
        <v>-0.23768727723732594</v>
      </c>
    </row>
    <row r="434" spans="1:8" x14ac:dyDescent="0.3">
      <c r="A434" s="7">
        <v>40629</v>
      </c>
      <c r="B434" s="68">
        <v>0.16717708089182937</v>
      </c>
      <c r="C434" s="68">
        <v>5.9669445323034247E-2</v>
      </c>
      <c r="D434" s="68">
        <v>6.5649011478337127E-2</v>
      </c>
      <c r="E434" s="68">
        <v>7.7210392312045489E-2</v>
      </c>
      <c r="F434" s="68">
        <v>6.2613203109795318E-2</v>
      </c>
      <c r="G434" s="68">
        <v>0.14074832897383516</v>
      </c>
      <c r="H434" s="68">
        <f ca="1">Tabel_Core.accdb3[[#This Row],[Indikator]]-SUM(Tabel_Core.accdb3[[#This Row],[Pengemarkedet]:[Banksektoren]])</f>
        <v>-0.23871330030521798</v>
      </c>
    </row>
    <row r="435" spans="1:8" x14ac:dyDescent="0.3">
      <c r="A435" s="7">
        <v>40636</v>
      </c>
      <c r="B435" s="68">
        <v>0.15412938904823487</v>
      </c>
      <c r="C435" s="68">
        <v>5.5151633812186684E-2</v>
      </c>
      <c r="D435" s="68">
        <v>6.2946312142985864E-2</v>
      </c>
      <c r="E435" s="68">
        <v>7.4669508305879137E-2</v>
      </c>
      <c r="F435" s="68">
        <v>5.0996397027114414E-2</v>
      </c>
      <c r="G435" s="68">
        <v>0.13424470126656007</v>
      </c>
      <c r="H435" s="68">
        <f ca="1">Tabel_Core.accdb3[[#This Row],[Indikator]]-SUM(Tabel_Core.accdb3[[#This Row],[Pengemarkedet]:[Banksektoren]])</f>
        <v>-0.22387916350649134</v>
      </c>
    </row>
    <row r="436" spans="1:8" x14ac:dyDescent="0.3">
      <c r="A436" s="7">
        <v>40643</v>
      </c>
      <c r="B436" s="68">
        <v>0.14836167704421668</v>
      </c>
      <c r="C436" s="68">
        <v>5.3377654693539389E-2</v>
      </c>
      <c r="D436" s="68">
        <v>6.1935122223474845E-2</v>
      </c>
      <c r="E436" s="68">
        <v>7.0935907737891907E-2</v>
      </c>
      <c r="F436" s="68">
        <v>5.2371560136093356E-2</v>
      </c>
      <c r="G436" s="68">
        <v>0.12257895155485632</v>
      </c>
      <c r="H436" s="68">
        <f ca="1">Tabel_Core.accdb3[[#This Row],[Indikator]]-SUM(Tabel_Core.accdb3[[#This Row],[Pengemarkedet]:[Banksektoren]])</f>
        <v>-0.21283751930163911</v>
      </c>
    </row>
    <row r="437" spans="1:8" x14ac:dyDescent="0.3">
      <c r="A437" s="7">
        <v>40650</v>
      </c>
      <c r="B437" s="68">
        <v>0.13247056469014529</v>
      </c>
      <c r="C437" s="68">
        <v>5.083430243712414E-2</v>
      </c>
      <c r="D437" s="68">
        <v>5.3062619379088675E-2</v>
      </c>
      <c r="E437" s="68">
        <v>4.8056834233831565E-2</v>
      </c>
      <c r="F437" s="68">
        <v>4.2192136551337973E-2</v>
      </c>
      <c r="G437" s="68">
        <v>9.7940919486752168E-2</v>
      </c>
      <c r="H437" s="68">
        <f ca="1">Tabel_Core.accdb3[[#This Row],[Indikator]]-SUM(Tabel_Core.accdb3[[#This Row],[Pengemarkedet]:[Banksektoren]])</f>
        <v>-0.15961624739798924</v>
      </c>
    </row>
    <row r="438" spans="1:8" x14ac:dyDescent="0.3">
      <c r="A438" s="7">
        <v>40657</v>
      </c>
      <c r="B438" s="68">
        <v>0.12827031294395333</v>
      </c>
      <c r="C438" s="68">
        <v>5.1822175013641732E-2</v>
      </c>
      <c r="D438" s="68">
        <v>5.6241553431359302E-2</v>
      </c>
      <c r="E438" s="68">
        <v>4.6704144277479862E-2</v>
      </c>
      <c r="F438" s="68">
        <v>4.5405907981306115E-2</v>
      </c>
      <c r="G438" s="68">
        <v>8.8412736690479041E-2</v>
      </c>
      <c r="H438" s="68">
        <f ca="1">Tabel_Core.accdb3[[#This Row],[Indikator]]-SUM(Tabel_Core.accdb3[[#This Row],[Pengemarkedet]:[Banksektoren]])</f>
        <v>-0.16031620445031272</v>
      </c>
    </row>
    <row r="439" spans="1:8" x14ac:dyDescent="0.3">
      <c r="A439" s="7">
        <v>40664</v>
      </c>
      <c r="B439" s="68">
        <v>0.12947724856186077</v>
      </c>
      <c r="C439" s="68">
        <v>5.1073431860725618E-2</v>
      </c>
      <c r="D439" s="68">
        <v>5.6446385638346988E-2</v>
      </c>
      <c r="E439" s="68">
        <v>4.8725081299131133E-2</v>
      </c>
      <c r="F439" s="68">
        <v>5.0957316505058858E-2</v>
      </c>
      <c r="G439" s="68">
        <v>8.9954328668660752E-2</v>
      </c>
      <c r="H439" s="68">
        <f ca="1">Tabel_Core.accdb3[[#This Row],[Indikator]]-SUM(Tabel_Core.accdb3[[#This Row],[Pengemarkedet]:[Banksektoren]])</f>
        <v>-0.1676792954100626</v>
      </c>
    </row>
    <row r="440" spans="1:8" x14ac:dyDescent="0.3">
      <c r="A440" s="7">
        <v>40671</v>
      </c>
      <c r="B440" s="68">
        <v>0.13333839949536377</v>
      </c>
      <c r="C440" s="68">
        <v>5.2072150134983251E-2</v>
      </c>
      <c r="D440" s="68">
        <v>6.0397313275255993E-2</v>
      </c>
      <c r="E440" s="68">
        <v>5.5228981665833975E-2</v>
      </c>
      <c r="F440" s="68">
        <v>5.8085154718487686E-2</v>
      </c>
      <c r="G440" s="68">
        <v>9.3401025790608605E-2</v>
      </c>
      <c r="H440" s="68">
        <f ca="1">Tabel_Core.accdb3[[#This Row],[Indikator]]-SUM(Tabel_Core.accdb3[[#This Row],[Pengemarkedet]:[Banksektoren]])</f>
        <v>-0.18584622608980575</v>
      </c>
    </row>
    <row r="441" spans="1:8" x14ac:dyDescent="0.3">
      <c r="A441" s="7">
        <v>40678</v>
      </c>
      <c r="B441" s="68">
        <v>0.14992215513316026</v>
      </c>
      <c r="C441" s="68">
        <v>5.6383886677741094E-2</v>
      </c>
      <c r="D441" s="68">
        <v>6.4485601039143206E-2</v>
      </c>
      <c r="E441" s="68">
        <v>6.0007263098030089E-2</v>
      </c>
      <c r="F441" s="68">
        <v>6.6772623044041454E-2</v>
      </c>
      <c r="G441" s="68">
        <v>0.10672318929121105</v>
      </c>
      <c r="H441" s="68">
        <f ca="1">Tabel_Core.accdb3[[#This Row],[Indikator]]-SUM(Tabel_Core.accdb3[[#This Row],[Pengemarkedet]:[Banksektoren]])</f>
        <v>-0.20445040801700665</v>
      </c>
    </row>
    <row r="442" spans="1:8" x14ac:dyDescent="0.3">
      <c r="A442" s="7">
        <v>40685</v>
      </c>
      <c r="B442" s="68">
        <v>0.14885057095239101</v>
      </c>
      <c r="C442" s="68">
        <v>5.5184245255097436E-2</v>
      </c>
      <c r="D442" s="68">
        <v>5.7692474562514057E-2</v>
      </c>
      <c r="E442" s="68">
        <v>5.005390923110252E-2</v>
      </c>
      <c r="F442" s="68">
        <v>5.866854652362434E-2</v>
      </c>
      <c r="G442" s="68">
        <v>0.10546034754054331</v>
      </c>
      <c r="H442" s="68">
        <f ca="1">Tabel_Core.accdb3[[#This Row],[Indikator]]-SUM(Tabel_Core.accdb3[[#This Row],[Pengemarkedet]:[Banksektoren]])</f>
        <v>-0.17820895216049065</v>
      </c>
    </row>
    <row r="443" spans="1:8" x14ac:dyDescent="0.3">
      <c r="A443" s="7">
        <v>40692</v>
      </c>
      <c r="B443" s="68">
        <v>0.16061930115951145</v>
      </c>
      <c r="C443" s="68">
        <v>5.5542557093941874E-2</v>
      </c>
      <c r="D443" s="68">
        <v>6.1820592054397001E-2</v>
      </c>
      <c r="E443" s="68">
        <v>4.8655316005860261E-2</v>
      </c>
      <c r="F443" s="68">
        <v>5.86658766337146E-2</v>
      </c>
      <c r="G443" s="68">
        <v>0.11652484150250364</v>
      </c>
      <c r="H443" s="68">
        <f ca="1">Tabel_Core.accdb3[[#This Row],[Indikator]]-SUM(Tabel_Core.accdb3[[#This Row],[Pengemarkedet]:[Banksektoren]])</f>
        <v>-0.18058988213090593</v>
      </c>
    </row>
    <row r="444" spans="1:8" x14ac:dyDescent="0.3">
      <c r="A444" s="7">
        <v>40699</v>
      </c>
      <c r="B444" s="68">
        <v>0.157960021249787</v>
      </c>
      <c r="C444" s="68">
        <v>5.247102970569513E-2</v>
      </c>
      <c r="D444" s="68">
        <v>5.5997107633639964E-2</v>
      </c>
      <c r="E444" s="68">
        <v>3.809457198125029E-2</v>
      </c>
      <c r="F444" s="68">
        <v>5.2611041986195553E-2</v>
      </c>
      <c r="G444" s="68">
        <v>0.11361708106669406</v>
      </c>
      <c r="H444" s="68">
        <f ca="1">Tabel_Core.accdb3[[#This Row],[Indikator]]-SUM(Tabel_Core.accdb3[[#This Row],[Pengemarkedet]:[Banksektoren]])</f>
        <v>-0.15483081112368799</v>
      </c>
    </row>
    <row r="445" spans="1:8" x14ac:dyDescent="0.3">
      <c r="A445" s="7">
        <v>40706</v>
      </c>
      <c r="B445" s="68">
        <v>0.14562010724633934</v>
      </c>
      <c r="C445" s="68">
        <v>5.1338098815203903E-2</v>
      </c>
      <c r="D445" s="68">
        <v>5.8431278350502831E-2</v>
      </c>
      <c r="E445" s="68">
        <v>4.6430666802118284E-2</v>
      </c>
      <c r="F445" s="68">
        <v>4.5645310420200098E-2</v>
      </c>
      <c r="G445" s="68">
        <v>0.11368297826269486</v>
      </c>
      <c r="H445" s="68">
        <f ca="1">Tabel_Core.accdb3[[#This Row],[Indikator]]-SUM(Tabel_Core.accdb3[[#This Row],[Pengemarkedet]:[Banksektoren]])</f>
        <v>-0.16990822540438061</v>
      </c>
    </row>
    <row r="446" spans="1:8" x14ac:dyDescent="0.3">
      <c r="A446" s="7">
        <v>40713</v>
      </c>
      <c r="B446" s="68">
        <v>0.14782273499231421</v>
      </c>
      <c r="C446" s="68">
        <v>4.8857730262214301E-2</v>
      </c>
      <c r="D446" s="68">
        <v>6.1149125552383707E-2</v>
      </c>
      <c r="E446" s="68">
        <v>6.4978770191634103E-2</v>
      </c>
      <c r="F446" s="68">
        <v>5.2710191137445545E-2</v>
      </c>
      <c r="G446" s="68">
        <v>0.13234214329296687</v>
      </c>
      <c r="H446" s="68">
        <f ca="1">Tabel_Core.accdb3[[#This Row],[Indikator]]-SUM(Tabel_Core.accdb3[[#This Row],[Pengemarkedet]:[Banksektoren]])</f>
        <v>-0.21221522544433033</v>
      </c>
    </row>
    <row r="447" spans="1:8" x14ac:dyDescent="0.3">
      <c r="A447" s="7">
        <v>40720</v>
      </c>
      <c r="B447" s="68">
        <v>0.15022858915619364</v>
      </c>
      <c r="C447" s="68">
        <v>5.0633274943533223E-2</v>
      </c>
      <c r="D447" s="68">
        <v>5.991883017443711E-2</v>
      </c>
      <c r="E447" s="68">
        <v>7.8496916950037049E-2</v>
      </c>
      <c r="F447" s="68">
        <v>5.5586115795147245E-2</v>
      </c>
      <c r="G447" s="68">
        <v>0.14230555494764521</v>
      </c>
      <c r="H447" s="68">
        <f ca="1">Tabel_Core.accdb3[[#This Row],[Indikator]]-SUM(Tabel_Core.accdb3[[#This Row],[Pengemarkedet]:[Banksektoren]])</f>
        <v>-0.23671210365460621</v>
      </c>
    </row>
    <row r="448" spans="1:8" x14ac:dyDescent="0.3">
      <c r="A448" s="7">
        <v>40727</v>
      </c>
      <c r="B448" s="68">
        <v>0.17403261013243843</v>
      </c>
      <c r="C448" s="68">
        <v>5.8951532508129859E-2</v>
      </c>
      <c r="D448" s="68">
        <v>7.1168338361592198E-2</v>
      </c>
      <c r="E448" s="68">
        <v>0.10032048795628312</v>
      </c>
      <c r="F448" s="68">
        <v>5.8871886152145517E-2</v>
      </c>
      <c r="G448" s="68">
        <v>0.1680419861972072</v>
      </c>
      <c r="H448" s="68">
        <f ca="1">Tabel_Core.accdb3[[#This Row],[Indikator]]-SUM(Tabel_Core.accdb3[[#This Row],[Pengemarkedet]:[Banksektoren]])</f>
        <v>-0.28332162104291947</v>
      </c>
    </row>
    <row r="449" spans="1:8" x14ac:dyDescent="0.3">
      <c r="A449" s="7">
        <v>40734</v>
      </c>
      <c r="B449" s="68">
        <v>0.19072509752171343</v>
      </c>
      <c r="C449" s="68">
        <v>5.9995271083664155E-2</v>
      </c>
      <c r="D449" s="68">
        <v>7.5205008628680084E-2</v>
      </c>
      <c r="E449" s="68">
        <v>0.10045366605412684</v>
      </c>
      <c r="F449" s="68">
        <v>6.2835791112080791E-2</v>
      </c>
      <c r="G449" s="68">
        <v>0.17301655459615006</v>
      </c>
      <c r="H449" s="68">
        <f ca="1">Tabel_Core.accdb3[[#This Row],[Indikator]]-SUM(Tabel_Core.accdb3[[#This Row],[Pengemarkedet]:[Banksektoren]])</f>
        <v>-0.28078119395298851</v>
      </c>
    </row>
    <row r="450" spans="1:8" x14ac:dyDescent="0.3">
      <c r="A450" s="7">
        <v>40741</v>
      </c>
      <c r="B450" s="68">
        <v>0.21247935065288803</v>
      </c>
      <c r="C450" s="68">
        <v>6.7172876030363315E-2</v>
      </c>
      <c r="D450" s="68">
        <v>8.3342986514693268E-2</v>
      </c>
      <c r="E450" s="68">
        <v>0.10295394930815052</v>
      </c>
      <c r="F450" s="68">
        <v>6.3505537207542692E-2</v>
      </c>
      <c r="G450" s="68">
        <v>0.1748100576625764</v>
      </c>
      <c r="H450" s="68">
        <f ca="1">Tabel_Core.accdb3[[#This Row],[Indikator]]-SUM(Tabel_Core.accdb3[[#This Row],[Pengemarkedet]:[Banksektoren]])</f>
        <v>-0.27930605607043818</v>
      </c>
    </row>
    <row r="451" spans="1:8" x14ac:dyDescent="0.3">
      <c r="A451" s="7">
        <v>40748</v>
      </c>
      <c r="B451" s="68">
        <v>0.234080212117384</v>
      </c>
      <c r="C451" s="68">
        <v>6.958683361907711E-2</v>
      </c>
      <c r="D451" s="68">
        <v>9.0141184335162647E-2</v>
      </c>
      <c r="E451" s="68">
        <v>9.7252896826651031E-2</v>
      </c>
      <c r="F451" s="68">
        <v>6.7162866498664375E-2</v>
      </c>
      <c r="G451" s="68">
        <v>0.17545198902103668</v>
      </c>
      <c r="H451" s="68">
        <f ca="1">Tabel_Core.accdb3[[#This Row],[Indikator]]-SUM(Tabel_Core.accdb3[[#This Row],[Pengemarkedet]:[Banksektoren]])</f>
        <v>-0.26551555818320788</v>
      </c>
    </row>
    <row r="452" spans="1:8" x14ac:dyDescent="0.3">
      <c r="A452" s="7">
        <v>40755</v>
      </c>
      <c r="B452" s="68">
        <v>0.22393367664342387</v>
      </c>
      <c r="C452" s="68">
        <v>6.5135826015958881E-2</v>
      </c>
      <c r="D452" s="68">
        <v>8.8166179781948101E-2</v>
      </c>
      <c r="E452" s="68">
        <v>9.0966099749074991E-2</v>
      </c>
      <c r="F452" s="68">
        <v>6.5009776508769226E-2</v>
      </c>
      <c r="G452" s="68">
        <v>0.15651338365455886</v>
      </c>
      <c r="H452" s="68">
        <f ca="1">Tabel_Core.accdb3[[#This Row],[Indikator]]-SUM(Tabel_Core.accdb3[[#This Row],[Pengemarkedet]:[Banksektoren]])</f>
        <v>-0.24185758906688617</v>
      </c>
    </row>
    <row r="453" spans="1:8" x14ac:dyDescent="0.3">
      <c r="A453" s="7">
        <v>40762</v>
      </c>
      <c r="B453" s="68">
        <v>0.24660464818125824</v>
      </c>
      <c r="C453" s="68">
        <v>6.9218006204371657E-2</v>
      </c>
      <c r="D453" s="68">
        <v>9.0249456391729932E-2</v>
      </c>
      <c r="E453" s="68">
        <v>0.10118031953771502</v>
      </c>
      <c r="F453" s="68">
        <v>7.1423612987254664E-2</v>
      </c>
      <c r="G453" s="68">
        <v>0.16404539837864118</v>
      </c>
      <c r="H453" s="68">
        <f ca="1">Tabel_Core.accdb3[[#This Row],[Indikator]]-SUM(Tabel_Core.accdb3[[#This Row],[Pengemarkedet]:[Banksektoren]])</f>
        <v>-0.24951214531845425</v>
      </c>
    </row>
    <row r="454" spans="1:8" x14ac:dyDescent="0.3">
      <c r="A454" s="7">
        <v>40769</v>
      </c>
      <c r="B454" s="68">
        <v>0.27544729825384606</v>
      </c>
      <c r="C454" s="68">
        <v>7.245733202277875E-2</v>
      </c>
      <c r="D454" s="68">
        <v>9.2599191699214323E-2</v>
      </c>
      <c r="E454" s="68">
        <v>0.10531180923547362</v>
      </c>
      <c r="F454" s="68">
        <v>7.919401435574544E-2</v>
      </c>
      <c r="G454" s="68">
        <v>0.17025448083523245</v>
      </c>
      <c r="H454" s="68">
        <f ca="1">Tabel_Core.accdb3[[#This Row],[Indikator]]-SUM(Tabel_Core.accdb3[[#This Row],[Pengemarkedet]:[Banksektoren]])</f>
        <v>-0.24436952989459848</v>
      </c>
    </row>
    <row r="455" spans="1:8" x14ac:dyDescent="0.3">
      <c r="A455" s="7">
        <v>40776</v>
      </c>
      <c r="B455" s="68">
        <v>0.31027532780161104</v>
      </c>
      <c r="C455" s="68">
        <v>7.5379714066022979E-2</v>
      </c>
      <c r="D455" s="68">
        <v>9.4669612590151414E-2</v>
      </c>
      <c r="E455" s="68">
        <v>0.11618649013976973</v>
      </c>
      <c r="F455" s="68">
        <v>8.7721248442242369E-2</v>
      </c>
      <c r="G455" s="68">
        <v>0.18156351903294216</v>
      </c>
      <c r="H455" s="68">
        <f ca="1">Tabel_Core.accdb3[[#This Row],[Indikator]]-SUM(Tabel_Core.accdb3[[#This Row],[Pengemarkedet]:[Banksektoren]])</f>
        <v>-0.24524525646951756</v>
      </c>
    </row>
    <row r="456" spans="1:8" x14ac:dyDescent="0.3">
      <c r="A456" s="7">
        <v>40783</v>
      </c>
      <c r="B456" s="68">
        <v>0.35113722918601298</v>
      </c>
      <c r="C456" s="68">
        <v>7.8540613526638159E-2</v>
      </c>
      <c r="D456" s="68">
        <v>9.63125246110767E-2</v>
      </c>
      <c r="E456" s="68">
        <v>0.12775875567459044</v>
      </c>
      <c r="F456" s="68">
        <v>8.7334508625910495E-2</v>
      </c>
      <c r="G456" s="68">
        <v>0.20351602522588041</v>
      </c>
      <c r="H456" s="68">
        <f ca="1">Tabel_Core.accdb3[[#This Row],[Indikator]]-SUM(Tabel_Core.accdb3[[#This Row],[Pengemarkedet]:[Banksektoren]])</f>
        <v>-0.2423251984780832</v>
      </c>
    </row>
    <row r="457" spans="1:8" x14ac:dyDescent="0.3">
      <c r="A457" s="7">
        <v>40790</v>
      </c>
      <c r="B457" s="68">
        <v>0.37064618186919174</v>
      </c>
      <c r="C457" s="68">
        <v>7.4709178410108351E-2</v>
      </c>
      <c r="D457" s="68">
        <v>9.49052509190981E-2</v>
      </c>
      <c r="E457" s="68">
        <v>0.13584340721457863</v>
      </c>
      <c r="F457" s="68">
        <v>8.1039945807023075E-2</v>
      </c>
      <c r="G457" s="68">
        <v>0.20876195234024844</v>
      </c>
      <c r="H457" s="68">
        <f ca="1">Tabel_Core.accdb3[[#This Row],[Indikator]]-SUM(Tabel_Core.accdb3[[#This Row],[Pengemarkedet]:[Banksektoren]])</f>
        <v>-0.2246135528218649</v>
      </c>
    </row>
    <row r="458" spans="1:8" x14ac:dyDescent="0.3">
      <c r="A458" s="7">
        <v>40797</v>
      </c>
      <c r="B458" s="68">
        <v>0.399486752212247</v>
      </c>
      <c r="C458" s="68">
        <v>7.3206300411408298E-2</v>
      </c>
      <c r="D458" s="68">
        <v>9.4071457750468407E-2</v>
      </c>
      <c r="E458" s="68">
        <v>0.14799438794380129</v>
      </c>
      <c r="F458" s="68">
        <v>8.3970574874873166E-2</v>
      </c>
      <c r="G458" s="68">
        <v>0.2136408264603735</v>
      </c>
      <c r="H458" s="68">
        <f ca="1">Tabel_Core.accdb3[[#This Row],[Indikator]]-SUM(Tabel_Core.accdb3[[#This Row],[Pengemarkedet]:[Banksektoren]])</f>
        <v>-0.21339679522867766</v>
      </c>
    </row>
    <row r="459" spans="1:8" x14ac:dyDescent="0.3">
      <c r="A459" s="7">
        <v>40804</v>
      </c>
      <c r="B459" s="68">
        <v>0.42087100247516607</v>
      </c>
      <c r="C459" s="68">
        <v>7.1969361459126385E-2</v>
      </c>
      <c r="D459" s="68">
        <v>9.3461004130168598E-2</v>
      </c>
      <c r="E459" s="68">
        <v>0.15800596857749361</v>
      </c>
      <c r="F459" s="68">
        <v>8.2059381314156757E-2</v>
      </c>
      <c r="G459" s="68">
        <v>0.21506926078855051</v>
      </c>
      <c r="H459" s="68">
        <f ca="1">Tabel_Core.accdb3[[#This Row],[Indikator]]-SUM(Tabel_Core.accdb3[[#This Row],[Pengemarkedet]:[Banksektoren]])</f>
        <v>-0.19969397379432974</v>
      </c>
    </row>
    <row r="460" spans="1:8" x14ac:dyDescent="0.3">
      <c r="A460" s="7">
        <v>40811</v>
      </c>
      <c r="B460" s="68">
        <v>0.45292733281557163</v>
      </c>
      <c r="C460" s="68">
        <v>7.1611024053707215E-2</v>
      </c>
      <c r="D460" s="68">
        <v>9.5556096547022989E-2</v>
      </c>
      <c r="E460" s="68">
        <v>0.16690250400966858</v>
      </c>
      <c r="F460" s="68">
        <v>8.8585867302063623E-2</v>
      </c>
      <c r="G460" s="68">
        <v>0.2190414705797025</v>
      </c>
      <c r="H460" s="68">
        <f ca="1">Tabel_Core.accdb3[[#This Row],[Indikator]]-SUM(Tabel_Core.accdb3[[#This Row],[Pengemarkedet]:[Banksektoren]])</f>
        <v>-0.18876962967659328</v>
      </c>
    </row>
    <row r="461" spans="1:8" x14ac:dyDescent="0.3">
      <c r="A461" s="7">
        <v>40818</v>
      </c>
      <c r="B461" s="68">
        <v>0.48341256735472871</v>
      </c>
      <c r="C461" s="68">
        <v>7.3419371607535283E-2</v>
      </c>
      <c r="D461" s="68">
        <v>9.853694000847317E-2</v>
      </c>
      <c r="E461" s="68">
        <v>0.17133499416777231</v>
      </c>
      <c r="F461" s="68">
        <v>9.4681538562306627E-2</v>
      </c>
      <c r="G461" s="68">
        <v>0.22086212545613945</v>
      </c>
      <c r="H461" s="68">
        <f ca="1">Tabel_Core.accdb3[[#This Row],[Indikator]]-SUM(Tabel_Core.accdb3[[#This Row],[Pengemarkedet]:[Banksektoren]])</f>
        <v>-0.17542240244749818</v>
      </c>
    </row>
    <row r="462" spans="1:8" x14ac:dyDescent="0.3">
      <c r="A462" s="7">
        <v>40825</v>
      </c>
      <c r="B462" s="68">
        <v>0.48208310959347134</v>
      </c>
      <c r="C462" s="68">
        <v>6.9675067681232494E-2</v>
      </c>
      <c r="D462" s="68">
        <v>9.9207073121188719E-2</v>
      </c>
      <c r="E462" s="68">
        <v>0.15652042171649921</v>
      </c>
      <c r="F462" s="68">
        <v>8.9991609851265794E-2</v>
      </c>
      <c r="G462" s="68">
        <v>0.21940938012453323</v>
      </c>
      <c r="H462" s="68">
        <f ca="1">Tabel_Core.accdb3[[#This Row],[Indikator]]-SUM(Tabel_Core.accdb3[[#This Row],[Pengemarkedet]:[Banksektoren]])</f>
        <v>-0.15272044290124809</v>
      </c>
    </row>
    <row r="463" spans="1:8" x14ac:dyDescent="0.3">
      <c r="A463" s="7">
        <v>40832</v>
      </c>
      <c r="B463" s="68">
        <v>0.46820191003700468</v>
      </c>
      <c r="C463" s="68">
        <v>6.5468896014348757E-2</v>
      </c>
      <c r="D463" s="68">
        <v>9.977085641715977E-2</v>
      </c>
      <c r="E463" s="68">
        <v>0.15040140488230908</v>
      </c>
      <c r="F463" s="68">
        <v>8.4723039679066692E-2</v>
      </c>
      <c r="G463" s="68">
        <v>0.20570176236192608</v>
      </c>
      <c r="H463" s="68">
        <f ca="1">Tabel_Core.accdb3[[#This Row],[Indikator]]-SUM(Tabel_Core.accdb3[[#This Row],[Pengemarkedet]:[Banksektoren]])</f>
        <v>-0.13786404931780566</v>
      </c>
    </row>
    <row r="464" spans="1:8" x14ac:dyDescent="0.3">
      <c r="A464" s="7">
        <v>40839</v>
      </c>
      <c r="B464" s="68">
        <v>0.43717975789071084</v>
      </c>
      <c r="C464" s="68">
        <v>5.9331029835677923E-2</v>
      </c>
      <c r="D464" s="68">
        <v>9.9035006161451708E-2</v>
      </c>
      <c r="E464" s="68">
        <v>0.13985849125292038</v>
      </c>
      <c r="F464" s="68">
        <v>7.1562126646463053E-2</v>
      </c>
      <c r="G464" s="68">
        <v>0.19070689188978879</v>
      </c>
      <c r="H464" s="68">
        <f ca="1">Tabel_Core.accdb3[[#This Row],[Indikator]]-SUM(Tabel_Core.accdb3[[#This Row],[Pengemarkedet]:[Banksektoren]])</f>
        <v>-0.123313787895591</v>
      </c>
    </row>
    <row r="465" spans="1:8" x14ac:dyDescent="0.3">
      <c r="A465" s="7">
        <v>40846</v>
      </c>
      <c r="B465" s="68">
        <v>0.41604577524938813</v>
      </c>
      <c r="C465" s="68">
        <v>5.4024554838027025E-2</v>
      </c>
      <c r="D465" s="68">
        <v>9.6544100912474548E-2</v>
      </c>
      <c r="E465" s="68">
        <v>0.13276706981314812</v>
      </c>
      <c r="F465" s="68">
        <v>6.7983362889857818E-2</v>
      </c>
      <c r="G465" s="68">
        <v>0.18306623928316992</v>
      </c>
      <c r="H465" s="68">
        <f ca="1">Tabel_Core.accdb3[[#This Row],[Indikator]]-SUM(Tabel_Core.accdb3[[#This Row],[Pengemarkedet]:[Banksektoren]])</f>
        <v>-0.11833955248728933</v>
      </c>
    </row>
    <row r="466" spans="1:8" x14ac:dyDescent="0.3">
      <c r="A466" s="7">
        <v>40853</v>
      </c>
      <c r="B466" s="68">
        <v>0.4311768951282513</v>
      </c>
      <c r="C466" s="68">
        <v>5.6863165253212902E-2</v>
      </c>
      <c r="D466" s="68">
        <v>0.10049441310146975</v>
      </c>
      <c r="E466" s="68">
        <v>0.14650658405338735</v>
      </c>
      <c r="F466" s="68">
        <v>6.6360692286237588E-2</v>
      </c>
      <c r="G466" s="68">
        <v>0.18607169666983173</v>
      </c>
      <c r="H466" s="68">
        <f ca="1">Tabel_Core.accdb3[[#This Row],[Indikator]]-SUM(Tabel_Core.accdb3[[#This Row],[Pengemarkedet]:[Banksektoren]])</f>
        <v>-0.12511965623588805</v>
      </c>
    </row>
    <row r="467" spans="1:8" x14ac:dyDescent="0.3">
      <c r="A467" s="7">
        <v>40860</v>
      </c>
      <c r="B467" s="68">
        <v>0.44866191914259312</v>
      </c>
      <c r="C467" s="68">
        <v>5.9832926562418502E-2</v>
      </c>
      <c r="D467" s="68">
        <v>0.10271964971028738</v>
      </c>
      <c r="E467" s="68">
        <v>0.14724289269966578</v>
      </c>
      <c r="F467" s="68">
        <v>6.8452685787085979E-2</v>
      </c>
      <c r="G467" s="68">
        <v>0.19702508820241649</v>
      </c>
      <c r="H467" s="68">
        <f ca="1">Tabel_Core.accdb3[[#This Row],[Indikator]]-SUM(Tabel_Core.accdb3[[#This Row],[Pengemarkedet]:[Banksektoren]])</f>
        <v>-0.12661132381928097</v>
      </c>
    </row>
    <row r="468" spans="1:8" x14ac:dyDescent="0.3">
      <c r="A468" s="7">
        <v>40867</v>
      </c>
      <c r="B468" s="68">
        <v>0.43479408185440688</v>
      </c>
      <c r="C468" s="68">
        <v>5.8758032051902762E-2</v>
      </c>
      <c r="D468" s="68">
        <v>0.10009338657503083</v>
      </c>
      <c r="E468" s="68">
        <v>0.13499063417807003</v>
      </c>
      <c r="F468" s="68">
        <v>6.7060724579129871E-2</v>
      </c>
      <c r="G468" s="68">
        <v>0.19385304630999409</v>
      </c>
      <c r="H468" s="68">
        <f ca="1">Tabel_Core.accdb3[[#This Row],[Indikator]]-SUM(Tabel_Core.accdb3[[#This Row],[Pengemarkedet]:[Banksektoren]])</f>
        <v>-0.11996174183972069</v>
      </c>
    </row>
    <row r="469" spans="1:8" x14ac:dyDescent="0.3">
      <c r="A469" s="7">
        <v>40874</v>
      </c>
      <c r="B469" s="68">
        <v>0.43441057671047206</v>
      </c>
      <c r="C469" s="68">
        <v>6.208776226206926E-2</v>
      </c>
      <c r="D469" s="68">
        <v>9.9411505675891437E-2</v>
      </c>
      <c r="E469" s="68">
        <v>0.13139557467286678</v>
      </c>
      <c r="F469" s="68">
        <v>6.2224234240701143E-2</v>
      </c>
      <c r="G469" s="68">
        <v>0.19736792502981862</v>
      </c>
      <c r="H469" s="68">
        <f ca="1">Tabel_Core.accdb3[[#This Row],[Indikator]]-SUM(Tabel_Core.accdb3[[#This Row],[Pengemarkedet]:[Banksektoren]])</f>
        <v>-0.11807642517087519</v>
      </c>
    </row>
    <row r="470" spans="1:8" x14ac:dyDescent="0.3">
      <c r="A470" s="7">
        <v>40881</v>
      </c>
      <c r="B470" s="68">
        <v>0.40782518479416219</v>
      </c>
      <c r="C470" s="68">
        <v>6.1080200259460669E-2</v>
      </c>
      <c r="D470" s="68">
        <v>9.4290103969783226E-2</v>
      </c>
      <c r="E470" s="68">
        <v>0.11730876743165596</v>
      </c>
      <c r="F470" s="68">
        <v>5.638501815865947E-2</v>
      </c>
      <c r="G470" s="68">
        <v>0.19025259943010819</v>
      </c>
      <c r="H470" s="68">
        <f ca="1">Tabel_Core.accdb3[[#This Row],[Indikator]]-SUM(Tabel_Core.accdb3[[#This Row],[Pengemarkedet]:[Banksektoren]])</f>
        <v>-0.11149150445550526</v>
      </c>
    </row>
    <row r="471" spans="1:8" x14ac:dyDescent="0.3">
      <c r="A471" s="7">
        <v>40888</v>
      </c>
      <c r="B471" s="68">
        <v>0.35688871595252608</v>
      </c>
      <c r="C471" s="68">
        <v>5.8816611604583451E-2</v>
      </c>
      <c r="D471" s="68">
        <v>8.7139577056064232E-2</v>
      </c>
      <c r="E471" s="68">
        <v>9.3409287799987778E-2</v>
      </c>
      <c r="F471" s="68">
        <v>4.4889692447596982E-2</v>
      </c>
      <c r="G471" s="68">
        <v>0.17374602362651692</v>
      </c>
      <c r="H471" s="68">
        <f ca="1">Tabel_Core.accdb3[[#This Row],[Indikator]]-SUM(Tabel_Core.accdb3[[#This Row],[Pengemarkedet]:[Banksektoren]])</f>
        <v>-0.10111247658222328</v>
      </c>
    </row>
    <row r="472" spans="1:8" x14ac:dyDescent="0.3">
      <c r="A472" s="7">
        <v>40895</v>
      </c>
      <c r="B472" s="68">
        <v>0.361797082741808</v>
      </c>
      <c r="C472" s="68">
        <v>6.1253724274834852E-2</v>
      </c>
      <c r="D472" s="68">
        <v>8.7386533708738307E-2</v>
      </c>
      <c r="E472" s="68">
        <v>9.5644302083923188E-2</v>
      </c>
      <c r="F472" s="68">
        <v>5.5151330935339034E-2</v>
      </c>
      <c r="G472" s="68">
        <v>0.17323556447059563</v>
      </c>
      <c r="H472" s="68">
        <f ca="1">Tabel_Core.accdb3[[#This Row],[Indikator]]-SUM(Tabel_Core.accdb3[[#This Row],[Pengemarkedet]:[Banksektoren]])</f>
        <v>-0.11087437273162304</v>
      </c>
    </row>
    <row r="473" spans="1:8" x14ac:dyDescent="0.3">
      <c r="A473" s="7">
        <v>40902</v>
      </c>
      <c r="B473" s="68">
        <v>0.31193017614372631</v>
      </c>
      <c r="C473" s="68">
        <v>5.6559807772624253E-2</v>
      </c>
      <c r="D473" s="68">
        <v>7.6397880350989655E-2</v>
      </c>
      <c r="E473" s="68">
        <v>7.9828241651100237E-2</v>
      </c>
      <c r="F473" s="68">
        <v>4.6333621682254203E-2</v>
      </c>
      <c r="G473" s="68">
        <v>0.15268895370628982</v>
      </c>
      <c r="H473" s="68">
        <f ca="1">Tabel_Core.accdb3[[#This Row],[Indikator]]-SUM(Tabel_Core.accdb3[[#This Row],[Pengemarkedet]:[Banksektoren]])</f>
        <v>-9.9878329019531864E-2</v>
      </c>
    </row>
    <row r="474" spans="1:8" x14ac:dyDescent="0.3">
      <c r="A474" s="7">
        <v>40909</v>
      </c>
      <c r="B474" s="68">
        <v>0.25331727424834444</v>
      </c>
      <c r="C474" s="68">
        <v>4.7061707603168211E-2</v>
      </c>
      <c r="D474" s="68">
        <v>6.6860550947898861E-2</v>
      </c>
      <c r="E474" s="68">
        <v>6.1875224096779993E-2</v>
      </c>
      <c r="F474" s="68">
        <v>3.6297867435993357E-2</v>
      </c>
      <c r="G474" s="68">
        <v>0.12806012317429832</v>
      </c>
      <c r="H474" s="68">
        <f ca="1">Tabel_Core.accdb3[[#This Row],[Indikator]]-SUM(Tabel_Core.accdb3[[#This Row],[Pengemarkedet]:[Banksektoren]])</f>
        <v>-8.6838199009794337E-2</v>
      </c>
    </row>
    <row r="475" spans="1:8" x14ac:dyDescent="0.3">
      <c r="A475" s="7">
        <v>40916</v>
      </c>
      <c r="B475" s="68">
        <v>0.26167870602083648</v>
      </c>
      <c r="C475" s="68">
        <v>4.7442971936085626E-2</v>
      </c>
      <c r="D475" s="68">
        <v>6.3235806960632163E-2</v>
      </c>
      <c r="E475" s="68">
        <v>7.7716861099824772E-2</v>
      </c>
      <c r="F475" s="68">
        <v>4.2913776155640723E-2</v>
      </c>
      <c r="G475" s="68">
        <v>0.13084078593512638</v>
      </c>
      <c r="H475" s="68">
        <f ca="1">Tabel_Core.accdb3[[#This Row],[Indikator]]-SUM(Tabel_Core.accdb3[[#This Row],[Pengemarkedet]:[Banksektoren]])</f>
        <v>-0.10047149606647321</v>
      </c>
    </row>
    <row r="476" spans="1:8" x14ac:dyDescent="0.3">
      <c r="A476" s="7">
        <v>40923</v>
      </c>
      <c r="B476" s="68">
        <v>0.23890450790179346</v>
      </c>
      <c r="C476" s="68">
        <v>4.3469076984681373E-2</v>
      </c>
      <c r="D476" s="68">
        <v>5.6107651847344821E-2</v>
      </c>
      <c r="E476" s="68">
        <v>7.0551454507874686E-2</v>
      </c>
      <c r="F476" s="68">
        <v>3.9581109714036694E-2</v>
      </c>
      <c r="G476" s="68">
        <v>0.12633252637910303</v>
      </c>
      <c r="H476" s="68">
        <f ca="1">Tabel_Core.accdb3[[#This Row],[Indikator]]-SUM(Tabel_Core.accdb3[[#This Row],[Pengemarkedet]:[Banksektoren]])</f>
        <v>-9.7137311531247106E-2</v>
      </c>
    </row>
    <row r="477" spans="1:8" x14ac:dyDescent="0.3">
      <c r="A477" s="7">
        <v>40930</v>
      </c>
      <c r="B477" s="68">
        <v>0.25067969908627918</v>
      </c>
      <c r="C477" s="68">
        <v>4.2827910347641059E-2</v>
      </c>
      <c r="D477" s="68">
        <v>6.293425145666473E-2</v>
      </c>
      <c r="E477" s="68">
        <v>6.8634616922882835E-2</v>
      </c>
      <c r="F477" s="68">
        <v>4.925159550539368E-2</v>
      </c>
      <c r="G477" s="68">
        <v>0.13571172209241661</v>
      </c>
      <c r="H477" s="68">
        <f ca="1">Tabel_Core.accdb3[[#This Row],[Indikator]]-SUM(Tabel_Core.accdb3[[#This Row],[Pengemarkedet]:[Banksektoren]])</f>
        <v>-0.10868039723871969</v>
      </c>
    </row>
    <row r="478" spans="1:8" x14ac:dyDescent="0.3">
      <c r="A478" s="7">
        <v>40937</v>
      </c>
      <c r="B478" s="68">
        <v>0.27479300408352608</v>
      </c>
      <c r="C478" s="68">
        <v>4.5654505862055592E-2</v>
      </c>
      <c r="D478" s="68">
        <v>6.8595786301218598E-2</v>
      </c>
      <c r="E478" s="68">
        <v>7.416873893141776E-2</v>
      </c>
      <c r="F478" s="68">
        <v>5.6981545768399207E-2</v>
      </c>
      <c r="G478" s="68">
        <v>0.15484503923092388</v>
      </c>
      <c r="H478" s="68">
        <f ca="1">Tabel_Core.accdb3[[#This Row],[Indikator]]-SUM(Tabel_Core.accdb3[[#This Row],[Pengemarkedet]:[Banksektoren]])</f>
        <v>-0.12545261201048891</v>
      </c>
    </row>
    <row r="479" spans="1:8" x14ac:dyDescent="0.3">
      <c r="A479" s="7">
        <v>40944</v>
      </c>
      <c r="B479" s="68">
        <v>0.25466812932025629</v>
      </c>
      <c r="C479" s="68">
        <v>3.8893401373722457E-2</v>
      </c>
      <c r="D479" s="68">
        <v>7.2372755646445019E-2</v>
      </c>
      <c r="E479" s="68">
        <v>6.8197833103645036E-2</v>
      </c>
      <c r="F479" s="68">
        <v>5.378605113580829E-2</v>
      </c>
      <c r="G479" s="68">
        <v>0.14640504094220141</v>
      </c>
      <c r="H479" s="68">
        <f ca="1">Tabel_Core.accdb3[[#This Row],[Indikator]]-SUM(Tabel_Core.accdb3[[#This Row],[Pengemarkedet]:[Banksektoren]])</f>
        <v>-0.12498695288156592</v>
      </c>
    </row>
    <row r="480" spans="1:8" x14ac:dyDescent="0.3">
      <c r="A480" s="7">
        <v>40951</v>
      </c>
      <c r="B480" s="68">
        <v>0.24824257078355977</v>
      </c>
      <c r="C480" s="68">
        <v>3.9398047862738129E-2</v>
      </c>
      <c r="D480" s="68">
        <v>7.6596575114508791E-2</v>
      </c>
      <c r="E480" s="68">
        <v>6.242661134157667E-2</v>
      </c>
      <c r="F480" s="68">
        <v>4.8814864066788942E-2</v>
      </c>
      <c r="G480" s="68">
        <v>0.14844574494093268</v>
      </c>
      <c r="H480" s="68">
        <f ca="1">Tabel_Core.accdb3[[#This Row],[Indikator]]-SUM(Tabel_Core.accdb3[[#This Row],[Pengemarkedet]:[Banksektoren]])</f>
        <v>-0.12743927254298543</v>
      </c>
    </row>
    <row r="481" spans="1:8" x14ac:dyDescent="0.3">
      <c r="A481" s="7">
        <v>40958</v>
      </c>
      <c r="B481" s="68">
        <v>0.23417658755631221</v>
      </c>
      <c r="C481" s="68">
        <v>4.1564034687964269E-2</v>
      </c>
      <c r="D481" s="68">
        <v>7.4991952677979132E-2</v>
      </c>
      <c r="E481" s="68">
        <v>6.662122200794135E-2</v>
      </c>
      <c r="F481" s="68">
        <v>3.8598492434888235E-2</v>
      </c>
      <c r="G481" s="68">
        <v>0.14616234883506563</v>
      </c>
      <c r="H481" s="68">
        <f ca="1">Tabel_Core.accdb3[[#This Row],[Indikator]]-SUM(Tabel_Core.accdb3[[#This Row],[Pengemarkedet]:[Banksektoren]])</f>
        <v>-0.1337614630875264</v>
      </c>
    </row>
    <row r="482" spans="1:8" x14ac:dyDescent="0.3">
      <c r="A482" s="7">
        <v>40965</v>
      </c>
      <c r="B482" s="68">
        <v>0.20244673328461099</v>
      </c>
      <c r="C482" s="68">
        <v>3.8871734332452203E-2</v>
      </c>
      <c r="D482" s="68">
        <v>6.841783775163246E-2</v>
      </c>
      <c r="E482" s="68">
        <v>6.23711706717828E-2</v>
      </c>
      <c r="F482" s="68">
        <v>3.5559757263089846E-2</v>
      </c>
      <c r="G482" s="68">
        <v>0.12908876456430995</v>
      </c>
      <c r="H482" s="68">
        <f ca="1">Tabel_Core.accdb3[[#This Row],[Indikator]]-SUM(Tabel_Core.accdb3[[#This Row],[Pengemarkedet]:[Banksektoren]])</f>
        <v>-0.13186253129865627</v>
      </c>
    </row>
    <row r="483" spans="1:8" x14ac:dyDescent="0.3">
      <c r="A483" s="7">
        <v>40972</v>
      </c>
      <c r="B483" s="68">
        <v>0.1992201893885075</v>
      </c>
      <c r="C483" s="68">
        <v>4.6207016176746073E-2</v>
      </c>
      <c r="D483" s="68">
        <v>6.9368463098010258E-2</v>
      </c>
      <c r="E483" s="68">
        <v>5.4260568848324212E-2</v>
      </c>
      <c r="F483" s="68">
        <v>3.3636737331938497E-2</v>
      </c>
      <c r="G483" s="68">
        <v>0.13694276387937263</v>
      </c>
      <c r="H483" s="68">
        <f ca="1">Tabel_Core.accdb3[[#This Row],[Indikator]]-SUM(Tabel_Core.accdb3[[#This Row],[Pengemarkedet]:[Banksektoren]])</f>
        <v>-0.14119535994588417</v>
      </c>
    </row>
    <row r="484" spans="1:8" x14ac:dyDescent="0.3">
      <c r="A484" s="7">
        <v>40979</v>
      </c>
      <c r="B484" s="68">
        <v>0.19088882650075142</v>
      </c>
      <c r="C484" s="68">
        <v>5.2684291539742363E-2</v>
      </c>
      <c r="D484" s="68">
        <v>6.4288554550999216E-2</v>
      </c>
      <c r="E484" s="68">
        <v>6.1536780997863277E-2</v>
      </c>
      <c r="F484" s="68">
        <v>3.6301147521544876E-2</v>
      </c>
      <c r="G484" s="68">
        <v>0.13248499508997125</v>
      </c>
      <c r="H484" s="68">
        <f ca="1">Tabel_Core.accdb3[[#This Row],[Indikator]]-SUM(Tabel_Core.accdb3[[#This Row],[Pengemarkedet]:[Banksektoren]])</f>
        <v>-0.15640694319936957</v>
      </c>
    </row>
    <row r="485" spans="1:8" x14ac:dyDescent="0.3">
      <c r="A485" s="7">
        <v>40986</v>
      </c>
      <c r="B485" s="68">
        <v>0.18696903092046843</v>
      </c>
      <c r="C485" s="68">
        <v>5.7171425296131478E-2</v>
      </c>
      <c r="D485" s="68">
        <v>6.7019740006984685E-2</v>
      </c>
      <c r="E485" s="68">
        <v>5.1122338296718722E-2</v>
      </c>
      <c r="F485" s="68">
        <v>4.6618252121794601E-2</v>
      </c>
      <c r="G485" s="68">
        <v>0.12751866195824474</v>
      </c>
      <c r="H485" s="68">
        <f ca="1">Tabel_Core.accdb3[[#This Row],[Indikator]]-SUM(Tabel_Core.accdb3[[#This Row],[Pengemarkedet]:[Banksektoren]])</f>
        <v>-0.16248138675940579</v>
      </c>
    </row>
    <row r="486" spans="1:8" x14ac:dyDescent="0.3">
      <c r="A486" s="7">
        <v>40993</v>
      </c>
      <c r="B486" s="68">
        <v>0.18887209153397369</v>
      </c>
      <c r="C486" s="68">
        <v>6.1420772391393222E-2</v>
      </c>
      <c r="D486" s="68">
        <v>6.9618161252720898E-2</v>
      </c>
      <c r="E486" s="68">
        <v>4.6675196671940131E-2</v>
      </c>
      <c r="F486" s="68">
        <v>4.0663412955372853E-2</v>
      </c>
      <c r="G486" s="68">
        <v>0.13107176694831502</v>
      </c>
      <c r="H486" s="68">
        <f ca="1">Tabel_Core.accdb3[[#This Row],[Indikator]]-SUM(Tabel_Core.accdb3[[#This Row],[Pengemarkedet]:[Banksektoren]])</f>
        <v>-0.16057721868576844</v>
      </c>
    </row>
    <row r="487" spans="1:8" x14ac:dyDescent="0.3">
      <c r="A487" s="7">
        <v>41000</v>
      </c>
      <c r="B487" s="68">
        <v>0.18734072054319362</v>
      </c>
      <c r="C487" s="68">
        <v>6.6245121800219922E-2</v>
      </c>
      <c r="D487" s="68">
        <v>6.9383977207191971E-2</v>
      </c>
      <c r="E487" s="68">
        <v>5.4077373285567734E-2</v>
      </c>
      <c r="F487" s="68">
        <v>3.8842848191492474E-2</v>
      </c>
      <c r="G487" s="68">
        <v>0.13430035597226969</v>
      </c>
      <c r="H487" s="68">
        <f ca="1">Tabel_Core.accdb3[[#This Row],[Indikator]]-SUM(Tabel_Core.accdb3[[#This Row],[Pengemarkedet]:[Banksektoren]])</f>
        <v>-0.17550895591354815</v>
      </c>
    </row>
    <row r="488" spans="1:8" x14ac:dyDescent="0.3">
      <c r="A488" s="7">
        <v>41007</v>
      </c>
      <c r="B488" s="68">
        <v>0.18073045759568993</v>
      </c>
      <c r="C488" s="68">
        <v>6.2303962923917197E-2</v>
      </c>
      <c r="D488" s="68">
        <v>6.9009188917790329E-2</v>
      </c>
      <c r="E488" s="68">
        <v>5.3830304083316322E-2</v>
      </c>
      <c r="F488" s="68">
        <v>3.4510342220781844E-2</v>
      </c>
      <c r="G488" s="68">
        <v>0.13616291978339737</v>
      </c>
      <c r="H488" s="68">
        <f ca="1">Tabel_Core.accdb3[[#This Row],[Indikator]]-SUM(Tabel_Core.accdb3[[#This Row],[Pengemarkedet]:[Banksektoren]])</f>
        <v>-0.17508626033351313</v>
      </c>
    </row>
    <row r="489" spans="1:8" x14ac:dyDescent="0.3">
      <c r="A489" s="7">
        <v>41014</v>
      </c>
      <c r="B489" s="68">
        <v>0.16937798559252876</v>
      </c>
      <c r="C489" s="68">
        <v>5.5693704259231702E-2</v>
      </c>
      <c r="D489" s="68">
        <v>6.5590514030501534E-2</v>
      </c>
      <c r="E489" s="68">
        <v>5.5532756991149054E-2</v>
      </c>
      <c r="F489" s="68">
        <v>2.4879243695772837E-2</v>
      </c>
      <c r="G489" s="68">
        <v>0.13516388424615586</v>
      </c>
      <c r="H489" s="68">
        <f ca="1">Tabel_Core.accdb3[[#This Row],[Indikator]]-SUM(Tabel_Core.accdb3[[#This Row],[Pengemarkedet]:[Banksektoren]])</f>
        <v>-0.16748211763028226</v>
      </c>
    </row>
    <row r="490" spans="1:8" x14ac:dyDescent="0.3">
      <c r="A490" s="7">
        <v>41021</v>
      </c>
      <c r="B490" s="68">
        <v>0.16232773267691764</v>
      </c>
      <c r="C490" s="68">
        <v>5.9151219502436306E-2</v>
      </c>
      <c r="D490" s="68">
        <v>6.2563271843404683E-2</v>
      </c>
      <c r="E490" s="68">
        <v>6.0315479022091653E-2</v>
      </c>
      <c r="F490" s="68">
        <v>2.396296777427977E-2</v>
      </c>
      <c r="G490" s="68">
        <v>0.13276286625980296</v>
      </c>
      <c r="H490" s="68">
        <f ca="1">Tabel_Core.accdb3[[#This Row],[Indikator]]-SUM(Tabel_Core.accdb3[[#This Row],[Pengemarkedet]:[Banksektoren]])</f>
        <v>-0.17642807172509772</v>
      </c>
    </row>
    <row r="491" spans="1:8" x14ac:dyDescent="0.3">
      <c r="A491" s="7">
        <v>41028</v>
      </c>
      <c r="B491" s="68">
        <v>0.13832586276370845</v>
      </c>
      <c r="C491" s="68">
        <v>4.8864084969846101E-2</v>
      </c>
      <c r="D491" s="68">
        <v>5.7269133790359875E-2</v>
      </c>
      <c r="E491" s="68">
        <v>4.6888285152776085E-2</v>
      </c>
      <c r="F491" s="68">
        <v>1.9982133126210382E-2</v>
      </c>
      <c r="G491" s="68">
        <v>0.11366874883607928</v>
      </c>
      <c r="H491" s="68">
        <f ca="1">Tabel_Core.accdb3[[#This Row],[Indikator]]-SUM(Tabel_Core.accdb3[[#This Row],[Pengemarkedet]:[Banksektoren]])</f>
        <v>-0.14834652311156332</v>
      </c>
    </row>
    <row r="492" spans="1:8" x14ac:dyDescent="0.3">
      <c r="A492" s="7">
        <v>41035</v>
      </c>
      <c r="B492" s="68">
        <v>0.13795804302389628</v>
      </c>
      <c r="C492" s="68">
        <v>5.0623834467473011E-2</v>
      </c>
      <c r="D492" s="68">
        <v>5.7937809534599788E-2</v>
      </c>
      <c r="E492" s="68">
        <v>3.8506458273097788E-2</v>
      </c>
      <c r="F492" s="68">
        <v>1.7007921063528053E-2</v>
      </c>
      <c r="G492" s="68">
        <v>0.1130910520135212</v>
      </c>
      <c r="H492" s="68">
        <f ca="1">Tabel_Core.accdb3[[#This Row],[Indikator]]-SUM(Tabel_Core.accdb3[[#This Row],[Pengemarkedet]:[Banksektoren]])</f>
        <v>-0.13920903232832357</v>
      </c>
    </row>
    <row r="493" spans="1:8" x14ac:dyDescent="0.3">
      <c r="A493" s="7">
        <v>41042</v>
      </c>
      <c r="B493" s="68">
        <v>0.13960648346747193</v>
      </c>
      <c r="C493" s="68">
        <v>5.1918850016406504E-2</v>
      </c>
      <c r="D493" s="68">
        <v>5.9344072069125765E-2</v>
      </c>
      <c r="E493" s="68">
        <v>4.1567007504499501E-2</v>
      </c>
      <c r="F493" s="68">
        <v>1.77843397574774E-2</v>
      </c>
      <c r="G493" s="68">
        <v>0.12139044675411524</v>
      </c>
      <c r="H493" s="68">
        <f ca="1">Tabel_Core.accdb3[[#This Row],[Indikator]]-SUM(Tabel_Core.accdb3[[#This Row],[Pengemarkedet]:[Banksektoren]])</f>
        <v>-0.1523982326341525</v>
      </c>
    </row>
    <row r="494" spans="1:8" x14ac:dyDescent="0.3">
      <c r="A494" s="7">
        <v>41049</v>
      </c>
      <c r="B494" s="68">
        <v>0.14409981104454733</v>
      </c>
      <c r="C494" s="68">
        <v>5.0492074135135602E-2</v>
      </c>
      <c r="D494" s="68">
        <v>6.5952691317632955E-2</v>
      </c>
      <c r="E494" s="68">
        <v>4.4336446159504897E-2</v>
      </c>
      <c r="F494" s="68">
        <v>3.1144718010807142E-2</v>
      </c>
      <c r="G494" s="68">
        <v>0.13383264029951669</v>
      </c>
      <c r="H494" s="68">
        <f ca="1">Tabel_Core.accdb3[[#This Row],[Indikator]]-SUM(Tabel_Core.accdb3[[#This Row],[Pengemarkedet]:[Banksektoren]])</f>
        <v>-0.18165875887804994</v>
      </c>
    </row>
    <row r="495" spans="1:8" x14ac:dyDescent="0.3">
      <c r="A495" s="7">
        <v>41056</v>
      </c>
      <c r="B495" s="68">
        <v>0.15817783796046408</v>
      </c>
      <c r="C495" s="68">
        <v>6.0112723478644534E-2</v>
      </c>
      <c r="D495" s="68">
        <v>7.0353880686035139E-2</v>
      </c>
      <c r="E495" s="68">
        <v>5.4089815777383379E-2</v>
      </c>
      <c r="F495" s="68">
        <v>4.1095314306604305E-2</v>
      </c>
      <c r="G495" s="68">
        <v>0.15449040301964267</v>
      </c>
      <c r="H495" s="68">
        <f ca="1">Tabel_Core.accdb3[[#This Row],[Indikator]]-SUM(Tabel_Core.accdb3[[#This Row],[Pengemarkedet]:[Banksektoren]])</f>
        <v>-0.22196429930784595</v>
      </c>
    </row>
    <row r="496" spans="1:8" x14ac:dyDescent="0.3">
      <c r="A496" s="7">
        <v>41063</v>
      </c>
      <c r="B496" s="68">
        <v>0.16910908023586868</v>
      </c>
      <c r="C496" s="68">
        <v>6.4203565918032168E-2</v>
      </c>
      <c r="D496" s="68">
        <v>7.8107926125750737E-2</v>
      </c>
      <c r="E496" s="68">
        <v>7.5224207250438296E-2</v>
      </c>
      <c r="F496" s="68">
        <v>4.4852346404964626E-2</v>
      </c>
      <c r="G496" s="68">
        <v>0.16910379701042103</v>
      </c>
      <c r="H496" s="68">
        <f ca="1">Tabel_Core.accdb3[[#This Row],[Indikator]]-SUM(Tabel_Core.accdb3[[#This Row],[Pengemarkedet]:[Banksektoren]])</f>
        <v>-0.26238276247373815</v>
      </c>
    </row>
    <row r="497" spans="1:8" x14ac:dyDescent="0.3">
      <c r="A497" s="7">
        <v>41070</v>
      </c>
      <c r="B497" s="68">
        <v>0.18264754111393389</v>
      </c>
      <c r="C497" s="68">
        <v>7.0934295822801099E-2</v>
      </c>
      <c r="D497" s="68">
        <v>8.2533378656129114E-2</v>
      </c>
      <c r="E497" s="68">
        <v>9.7177897301719177E-2</v>
      </c>
      <c r="F497" s="68">
        <v>5.4094806810924087E-2</v>
      </c>
      <c r="G497" s="68">
        <v>0.17769550535123729</v>
      </c>
      <c r="H497" s="68">
        <f ca="1">Tabel_Core.accdb3[[#This Row],[Indikator]]-SUM(Tabel_Core.accdb3[[#This Row],[Pengemarkedet]:[Banksektoren]])</f>
        <v>-0.2997883428288769</v>
      </c>
    </row>
    <row r="498" spans="1:8" x14ac:dyDescent="0.3">
      <c r="A498" s="7">
        <v>41077</v>
      </c>
      <c r="B498" s="68">
        <v>0.19219143662902577</v>
      </c>
      <c r="C498" s="68">
        <v>7.3376724197508653E-2</v>
      </c>
      <c r="D498" s="68">
        <v>8.1306902303188974E-2</v>
      </c>
      <c r="E498" s="68">
        <v>0.10427201097792839</v>
      </c>
      <c r="F498" s="68">
        <v>4.900183338369999E-2</v>
      </c>
      <c r="G498" s="68">
        <v>0.17893333064343031</v>
      </c>
      <c r="H498" s="68">
        <f ca="1">Tabel_Core.accdb3[[#This Row],[Indikator]]-SUM(Tabel_Core.accdb3[[#This Row],[Pengemarkedet]:[Banksektoren]])</f>
        <v>-0.29469936487673054</v>
      </c>
    </row>
    <row r="499" spans="1:8" x14ac:dyDescent="0.3">
      <c r="A499" s="7">
        <v>41084</v>
      </c>
      <c r="B499" s="68">
        <v>0.19268725077165066</v>
      </c>
      <c r="C499" s="68">
        <v>7.2680438972385672E-2</v>
      </c>
      <c r="D499" s="68">
        <v>8.3052735244453987E-2</v>
      </c>
      <c r="E499" s="68">
        <v>0.10618127338916585</v>
      </c>
      <c r="F499" s="68">
        <v>4.6500673874238778E-2</v>
      </c>
      <c r="G499" s="68">
        <v>0.1674052169340286</v>
      </c>
      <c r="H499" s="68">
        <f ca="1">Tabel_Core.accdb3[[#This Row],[Indikator]]-SUM(Tabel_Core.accdb3[[#This Row],[Pengemarkedet]:[Banksektoren]])</f>
        <v>-0.28313308764262224</v>
      </c>
    </row>
    <row r="500" spans="1:8" x14ac:dyDescent="0.3">
      <c r="A500" s="7">
        <v>41091</v>
      </c>
      <c r="B500" s="68">
        <v>0.20122255639642539</v>
      </c>
      <c r="C500" s="68">
        <v>7.0624434105650807E-2</v>
      </c>
      <c r="D500" s="68">
        <v>8.6527363026586451E-2</v>
      </c>
      <c r="E500" s="68">
        <v>0.10682450031171854</v>
      </c>
      <c r="F500" s="68">
        <v>5.2561789432684684E-2</v>
      </c>
      <c r="G500" s="68">
        <v>0.16544276704289718</v>
      </c>
      <c r="H500" s="68">
        <f ca="1">Tabel_Core.accdb3[[#This Row],[Indikator]]-SUM(Tabel_Core.accdb3[[#This Row],[Pengemarkedet]:[Banksektoren]])</f>
        <v>-0.28075829752311227</v>
      </c>
    </row>
    <row r="501" spans="1:8" x14ac:dyDescent="0.3">
      <c r="A501" s="7">
        <v>41098</v>
      </c>
      <c r="B501" s="68">
        <v>0.19075911827416439</v>
      </c>
      <c r="C501" s="68">
        <v>7.0578788522199648E-2</v>
      </c>
      <c r="D501" s="68">
        <v>8.5445489736502123E-2</v>
      </c>
      <c r="E501" s="68">
        <v>8.9497314356362823E-2</v>
      </c>
      <c r="F501" s="68">
        <v>5.6490459374578091E-2</v>
      </c>
      <c r="G501" s="68">
        <v>0.1459779911912345</v>
      </c>
      <c r="H501" s="68">
        <f ca="1">Tabel_Core.accdb3[[#This Row],[Indikator]]-SUM(Tabel_Core.accdb3[[#This Row],[Pengemarkedet]:[Banksektoren]])</f>
        <v>-0.25723092490671284</v>
      </c>
    </row>
    <row r="502" spans="1:8" x14ac:dyDescent="0.3">
      <c r="A502" s="7">
        <v>41105</v>
      </c>
      <c r="B502" s="68">
        <v>0.17511135238828285</v>
      </c>
      <c r="C502" s="68">
        <v>6.4122413529547506E-2</v>
      </c>
      <c r="D502" s="68">
        <v>8.1288601697648746E-2</v>
      </c>
      <c r="E502" s="68">
        <v>7.9075064891809585E-2</v>
      </c>
      <c r="F502" s="68">
        <v>5.1551453873255194E-2</v>
      </c>
      <c r="G502" s="68">
        <v>0.12893039499458758</v>
      </c>
      <c r="H502" s="68">
        <f ca="1">Tabel_Core.accdb3[[#This Row],[Indikator]]-SUM(Tabel_Core.accdb3[[#This Row],[Pengemarkedet]:[Banksektoren]])</f>
        <v>-0.22985657659856579</v>
      </c>
    </row>
    <row r="503" spans="1:8" x14ac:dyDescent="0.3">
      <c r="A503" s="7">
        <v>41112</v>
      </c>
      <c r="B503" s="68">
        <v>0.17514684781058604</v>
      </c>
      <c r="C503" s="68">
        <v>6.0299977911536295E-2</v>
      </c>
      <c r="D503" s="68">
        <v>7.9507116992354299E-2</v>
      </c>
      <c r="E503" s="68">
        <v>7.4519539839848686E-2</v>
      </c>
      <c r="F503" s="68">
        <v>4.9779720708856702E-2</v>
      </c>
      <c r="G503" s="68">
        <v>0.13093575424008963</v>
      </c>
      <c r="H503" s="68">
        <f ca="1">Tabel_Core.accdb3[[#This Row],[Indikator]]-SUM(Tabel_Core.accdb3[[#This Row],[Pengemarkedet]:[Banksektoren]])</f>
        <v>-0.21989526188209957</v>
      </c>
    </row>
    <row r="504" spans="1:8" x14ac:dyDescent="0.3">
      <c r="A504" s="7">
        <v>41119</v>
      </c>
      <c r="B504" s="68">
        <v>0.15904369235605875</v>
      </c>
      <c r="C504" s="68">
        <v>6.1269474994491667E-2</v>
      </c>
      <c r="D504" s="68">
        <v>7.4875895215678431E-2</v>
      </c>
      <c r="E504" s="68">
        <v>6.1605562197887605E-2</v>
      </c>
      <c r="F504" s="68">
        <v>5.1887965150485646E-2</v>
      </c>
      <c r="G504" s="68">
        <v>0.11488145783339251</v>
      </c>
      <c r="H504" s="68">
        <f ca="1">Tabel_Core.accdb3[[#This Row],[Indikator]]-SUM(Tabel_Core.accdb3[[#This Row],[Pengemarkedet]:[Banksektoren]])</f>
        <v>-0.20547666303587708</v>
      </c>
    </row>
    <row r="505" spans="1:8" x14ac:dyDescent="0.3">
      <c r="A505" s="7">
        <v>41126</v>
      </c>
      <c r="B505" s="68">
        <v>0.16855817014237265</v>
      </c>
      <c r="C505" s="68">
        <v>5.6863034541142263E-2</v>
      </c>
      <c r="D505" s="68">
        <v>7.5644291273205821E-2</v>
      </c>
      <c r="E505" s="68">
        <v>5.6790443303082139E-2</v>
      </c>
      <c r="F505" s="68">
        <v>5.2862078604903814E-2</v>
      </c>
      <c r="G505" s="68">
        <v>0.12900366837446087</v>
      </c>
      <c r="H505" s="68">
        <f ca="1">Tabel_Core.accdb3[[#This Row],[Indikator]]-SUM(Tabel_Core.accdb3[[#This Row],[Pengemarkedet]:[Banksektoren]])</f>
        <v>-0.20260534595442228</v>
      </c>
    </row>
    <row r="506" spans="1:8" x14ac:dyDescent="0.3">
      <c r="A506" s="7">
        <v>41133</v>
      </c>
      <c r="B506" s="68">
        <v>0.18559050727250814</v>
      </c>
      <c r="C506" s="68">
        <v>5.8523239580530115E-2</v>
      </c>
      <c r="D506" s="68">
        <v>8.1982612453891435E-2</v>
      </c>
      <c r="E506" s="68">
        <v>5.5411759086590212E-2</v>
      </c>
      <c r="F506" s="68">
        <v>5.6649207466149154E-2</v>
      </c>
      <c r="G506" s="68">
        <v>0.14506479364326424</v>
      </c>
      <c r="H506" s="68">
        <f ca="1">Tabel_Core.accdb3[[#This Row],[Indikator]]-SUM(Tabel_Core.accdb3[[#This Row],[Pengemarkedet]:[Banksektoren]])</f>
        <v>-0.212041104957917</v>
      </c>
    </row>
    <row r="507" spans="1:8" x14ac:dyDescent="0.3">
      <c r="A507" s="7">
        <v>41140</v>
      </c>
      <c r="B507" s="68">
        <v>0.18385493049634899</v>
      </c>
      <c r="C507" s="68">
        <v>5.966615232348732E-2</v>
      </c>
      <c r="D507" s="68">
        <v>8.2178288655740311E-2</v>
      </c>
      <c r="E507" s="68">
        <v>5.9382739440226401E-2</v>
      </c>
      <c r="F507" s="68">
        <v>5.7267076665662567E-2</v>
      </c>
      <c r="G507" s="68">
        <v>0.14729964192721196</v>
      </c>
      <c r="H507" s="68">
        <f ca="1">Tabel_Core.accdb3[[#This Row],[Indikator]]-SUM(Tabel_Core.accdb3[[#This Row],[Pengemarkedet]:[Banksektoren]])</f>
        <v>-0.22193896851597955</v>
      </c>
    </row>
    <row r="508" spans="1:8" x14ac:dyDescent="0.3">
      <c r="A508" s="7">
        <v>41147</v>
      </c>
      <c r="B508" s="68">
        <v>0.18510836808158615</v>
      </c>
      <c r="C508" s="68">
        <v>6.0254711226715343E-2</v>
      </c>
      <c r="D508" s="68">
        <v>8.2496850282019696E-2</v>
      </c>
      <c r="E508" s="68">
        <v>5.7134739201338457E-2</v>
      </c>
      <c r="F508" s="68">
        <v>5.287291188514822E-2</v>
      </c>
      <c r="G508" s="68">
        <v>0.15024941927911339</v>
      </c>
      <c r="H508" s="68">
        <f ca="1">Tabel_Core.accdb3[[#This Row],[Indikator]]-SUM(Tabel_Core.accdb3[[#This Row],[Pengemarkedet]:[Banksektoren]])</f>
        <v>-0.21790026379274896</v>
      </c>
    </row>
    <row r="509" spans="1:8" x14ac:dyDescent="0.3">
      <c r="A509" s="7">
        <v>41154</v>
      </c>
      <c r="B509" s="68">
        <v>0.15957887963985434</v>
      </c>
      <c r="C509" s="68">
        <v>5.7214527853314677E-2</v>
      </c>
      <c r="D509" s="68">
        <v>7.4282815628312238E-2</v>
      </c>
      <c r="E509" s="68">
        <v>5.7072777248820879E-2</v>
      </c>
      <c r="F509" s="68">
        <v>3.9865511174477876E-2</v>
      </c>
      <c r="G509" s="68">
        <v>0.13044714552420913</v>
      </c>
      <c r="H509" s="68">
        <f ca="1">Tabel_Core.accdb3[[#This Row],[Indikator]]-SUM(Tabel_Core.accdb3[[#This Row],[Pengemarkedet]:[Banksektoren]])</f>
        <v>-0.19930389778928043</v>
      </c>
    </row>
    <row r="510" spans="1:8" x14ac:dyDescent="0.3">
      <c r="A510" s="7">
        <v>41161</v>
      </c>
      <c r="B510" s="68">
        <v>0.14092841010116633</v>
      </c>
      <c r="C510" s="68">
        <v>5.9532334619551736E-2</v>
      </c>
      <c r="D510" s="68">
        <v>7.1850146581254423E-2</v>
      </c>
      <c r="E510" s="68">
        <v>6.7936952343173054E-2</v>
      </c>
      <c r="F510" s="68">
        <v>4.146254193565839E-2</v>
      </c>
      <c r="G510" s="68">
        <v>0.11423961162262408</v>
      </c>
      <c r="H510" s="68">
        <f ca="1">Tabel_Core.accdb3[[#This Row],[Indikator]]-SUM(Tabel_Core.accdb3[[#This Row],[Pengemarkedet]:[Banksektoren]])</f>
        <v>-0.21409317700109534</v>
      </c>
    </row>
    <row r="511" spans="1:8" x14ac:dyDescent="0.3">
      <c r="A511" s="7">
        <v>41168</v>
      </c>
      <c r="B511" s="68">
        <v>0.14328960565856755</v>
      </c>
      <c r="C511" s="68">
        <v>6.1452179151627422E-2</v>
      </c>
      <c r="D511" s="68">
        <v>7.472850089536319E-2</v>
      </c>
      <c r="E511" s="68">
        <v>6.7078636160658817E-2</v>
      </c>
      <c r="F511" s="68">
        <v>4.9577554644097924E-2</v>
      </c>
      <c r="G511" s="68">
        <v>0.11246485477037976</v>
      </c>
      <c r="H511" s="68">
        <f ca="1">Tabel_Core.accdb3[[#This Row],[Indikator]]-SUM(Tabel_Core.accdb3[[#This Row],[Pengemarkedet]:[Banksektoren]])</f>
        <v>-0.22201211996355955</v>
      </c>
    </row>
    <row r="512" spans="1:8" x14ac:dyDescent="0.3">
      <c r="A512" s="7">
        <v>41175</v>
      </c>
      <c r="B512" s="68">
        <v>0.12985991868559826</v>
      </c>
      <c r="C512" s="68">
        <v>5.637668474768865E-2</v>
      </c>
      <c r="D512" s="68">
        <v>6.8798076328399821E-2</v>
      </c>
      <c r="E512" s="68">
        <v>6.3131258177547181E-2</v>
      </c>
      <c r="F512" s="68">
        <v>4.7529473006796302E-2</v>
      </c>
      <c r="G512" s="68">
        <v>0.10121406169837786</v>
      </c>
      <c r="H512" s="68">
        <f ca="1">Tabel_Core.accdb3[[#This Row],[Indikator]]-SUM(Tabel_Core.accdb3[[#This Row],[Pengemarkedet]:[Banksektoren]])</f>
        <v>-0.20718963527321155</v>
      </c>
    </row>
    <row r="513" spans="1:8" x14ac:dyDescent="0.3">
      <c r="A513" s="7">
        <v>41182</v>
      </c>
      <c r="B513" s="68">
        <v>0.13472102833597632</v>
      </c>
      <c r="C513" s="68">
        <v>5.8719619578398372E-2</v>
      </c>
      <c r="D513" s="68">
        <v>6.9074260339108309E-2</v>
      </c>
      <c r="E513" s="68">
        <v>5.5974001894456837E-2</v>
      </c>
      <c r="F513" s="68">
        <v>4.5144571792486383E-2</v>
      </c>
      <c r="G513" s="68">
        <v>9.931776284860086E-2</v>
      </c>
      <c r="H513" s="68">
        <f ca="1">Tabel_Core.accdb3[[#This Row],[Indikator]]-SUM(Tabel_Core.accdb3[[#This Row],[Pengemarkedet]:[Banksektoren]])</f>
        <v>-0.1935091881170744</v>
      </c>
    </row>
    <row r="514" spans="1:8" x14ac:dyDescent="0.3">
      <c r="A514" s="7">
        <v>41189</v>
      </c>
      <c r="B514" s="68">
        <v>0.13044754589280083</v>
      </c>
      <c r="C514" s="68">
        <v>5.5123632315371748E-2</v>
      </c>
      <c r="D514" s="68">
        <v>6.4401586234981906E-2</v>
      </c>
      <c r="E514" s="68">
        <v>4.1401493752102232E-2</v>
      </c>
      <c r="F514" s="68">
        <v>4.2039336238360217E-2</v>
      </c>
      <c r="G514" s="68">
        <v>9.4153632050820432E-2</v>
      </c>
      <c r="H514" s="68">
        <f ca="1">Tabel_Core.accdb3[[#This Row],[Indikator]]-SUM(Tabel_Core.accdb3[[#This Row],[Pengemarkedet]:[Banksektoren]])</f>
        <v>-0.16667213469883574</v>
      </c>
    </row>
    <row r="515" spans="1:8" x14ac:dyDescent="0.3">
      <c r="A515" s="7">
        <v>41196</v>
      </c>
      <c r="B515" s="68">
        <v>0.11549709172018452</v>
      </c>
      <c r="C515" s="68">
        <v>4.9434180710978826E-2</v>
      </c>
      <c r="D515" s="68">
        <v>5.4771686353651441E-2</v>
      </c>
      <c r="E515" s="68">
        <v>3.1025366614261023E-2</v>
      </c>
      <c r="F515" s="68">
        <v>2.8419756780868881E-2</v>
      </c>
      <c r="G515" s="68">
        <v>8.4010606348440708E-2</v>
      </c>
      <c r="H515" s="68">
        <f ca="1">Tabel_Core.accdb3[[#This Row],[Indikator]]-SUM(Tabel_Core.accdb3[[#This Row],[Pengemarkedet]:[Banksektoren]])</f>
        <v>-0.13216450508801636</v>
      </c>
    </row>
    <row r="516" spans="1:8" x14ac:dyDescent="0.3">
      <c r="A516" s="7">
        <v>41203</v>
      </c>
      <c r="B516" s="68">
        <v>0.11552049326626135</v>
      </c>
      <c r="C516" s="68">
        <v>4.8542492062736989E-2</v>
      </c>
      <c r="D516" s="68">
        <v>5.8121394495017756E-2</v>
      </c>
      <c r="E516" s="68">
        <v>3.44220012589814E-2</v>
      </c>
      <c r="F516" s="68">
        <v>2.7765584877767702E-2</v>
      </c>
      <c r="G516" s="68">
        <v>8.900384255360641E-2</v>
      </c>
      <c r="H516" s="68">
        <f ca="1">Tabel_Core.accdb3[[#This Row],[Indikator]]-SUM(Tabel_Core.accdb3[[#This Row],[Pengemarkedet]:[Banksektoren]])</f>
        <v>-0.14233482198184888</v>
      </c>
    </row>
    <row r="517" spans="1:8" x14ac:dyDescent="0.3">
      <c r="A517" s="7">
        <v>41210</v>
      </c>
      <c r="B517" s="68">
        <v>0.12189736891172392</v>
      </c>
      <c r="C517" s="68">
        <v>5.5365715433257676E-2</v>
      </c>
      <c r="D517" s="68">
        <v>6.3753807260550591E-2</v>
      </c>
      <c r="E517" s="68">
        <v>4.7412113422355476E-2</v>
      </c>
      <c r="F517" s="68">
        <v>3.2012799810937E-2</v>
      </c>
      <c r="G517" s="68">
        <v>0.10228490022301354</v>
      </c>
      <c r="H517" s="68">
        <f ca="1">Tabel_Core.accdb3[[#This Row],[Indikator]]-SUM(Tabel_Core.accdb3[[#This Row],[Pengemarkedet]:[Banksektoren]])</f>
        <v>-0.17893196723839033</v>
      </c>
    </row>
    <row r="518" spans="1:8" x14ac:dyDescent="0.3">
      <c r="A518" s="7">
        <v>41217</v>
      </c>
      <c r="B518" s="68">
        <v>0.13189162957801862</v>
      </c>
      <c r="C518" s="68">
        <v>5.6969738290531119E-2</v>
      </c>
      <c r="D518" s="68">
        <v>6.523011470830975E-2</v>
      </c>
      <c r="E518" s="68">
        <v>5.3989340043782183E-2</v>
      </c>
      <c r="F518" s="68">
        <v>2.6977668049996961E-2</v>
      </c>
      <c r="G518" s="68">
        <v>0.12046058023669132</v>
      </c>
      <c r="H518" s="68">
        <f ca="1">Tabel_Core.accdb3[[#This Row],[Indikator]]-SUM(Tabel_Core.accdb3[[#This Row],[Pengemarkedet]:[Banksektoren]])</f>
        <v>-0.1917358117512927</v>
      </c>
    </row>
    <row r="519" spans="1:8" x14ac:dyDescent="0.3">
      <c r="A519" s="7">
        <v>41224</v>
      </c>
      <c r="B519" s="68">
        <v>0.13284818056966485</v>
      </c>
      <c r="C519" s="68">
        <v>6.2680149389114204E-2</v>
      </c>
      <c r="D519" s="68">
        <v>6.9299725688684283E-2</v>
      </c>
      <c r="E519" s="68">
        <v>6.6976870186879256E-2</v>
      </c>
      <c r="F519" s="68">
        <v>3.0507514160870434E-2</v>
      </c>
      <c r="G519" s="68">
        <v>0.1274074919866709</v>
      </c>
      <c r="H519" s="68">
        <f ca="1">Tabel_Core.accdb3[[#This Row],[Indikator]]-SUM(Tabel_Core.accdb3[[#This Row],[Pengemarkedet]:[Banksektoren]])</f>
        <v>-0.2240235708425542</v>
      </c>
    </row>
    <row r="520" spans="1:8" x14ac:dyDescent="0.3">
      <c r="A520" s="7">
        <v>41231</v>
      </c>
      <c r="B520" s="68">
        <v>0.13536820316233852</v>
      </c>
      <c r="C520" s="68">
        <v>6.7079796067943967E-2</v>
      </c>
      <c r="D520" s="68">
        <v>6.3947095712506966E-2</v>
      </c>
      <c r="E520" s="68">
        <v>6.3043522249296574E-2</v>
      </c>
      <c r="F520" s="68">
        <v>2.4730717022809344E-2</v>
      </c>
      <c r="G520" s="68">
        <v>0.12855010044244775</v>
      </c>
      <c r="H520" s="68">
        <f ca="1">Tabel_Core.accdb3[[#This Row],[Indikator]]-SUM(Tabel_Core.accdb3[[#This Row],[Pengemarkedet]:[Banksektoren]])</f>
        <v>-0.21198302833266605</v>
      </c>
    </row>
    <row r="521" spans="1:8" x14ac:dyDescent="0.3">
      <c r="A521" s="7">
        <v>41238</v>
      </c>
      <c r="B521" s="68">
        <v>0.11938089918470919</v>
      </c>
      <c r="C521" s="68">
        <v>6.1246382557956752E-2</v>
      </c>
      <c r="D521" s="68">
        <v>5.5079220602309395E-2</v>
      </c>
      <c r="E521" s="68">
        <v>5.5046104072685759E-2</v>
      </c>
      <c r="F521" s="68">
        <v>2.4098818761064018E-2</v>
      </c>
      <c r="G521" s="68">
        <v>0.11838123052158928</v>
      </c>
      <c r="H521" s="68">
        <f ca="1">Tabel_Core.accdb3[[#This Row],[Indikator]]-SUM(Tabel_Core.accdb3[[#This Row],[Pengemarkedet]:[Banksektoren]])</f>
        <v>-0.19447085733089603</v>
      </c>
    </row>
    <row r="522" spans="1:8" x14ac:dyDescent="0.3">
      <c r="A522" s="7">
        <v>41245</v>
      </c>
      <c r="B522" s="68">
        <v>0.11144318183457548</v>
      </c>
      <c r="C522" s="68">
        <v>6.1396736030995401E-2</v>
      </c>
      <c r="D522" s="68">
        <v>5.4155055260348042E-2</v>
      </c>
      <c r="E522" s="68">
        <v>5.0623066064468709E-2</v>
      </c>
      <c r="F522" s="68">
        <v>2.4630510523440001E-2</v>
      </c>
      <c r="G522" s="68">
        <v>0.10723285800443293</v>
      </c>
      <c r="H522" s="68">
        <f ca="1">Tabel_Core.accdb3[[#This Row],[Indikator]]-SUM(Tabel_Core.accdb3[[#This Row],[Pengemarkedet]:[Banksektoren]])</f>
        <v>-0.18659504404910959</v>
      </c>
    </row>
    <row r="523" spans="1:8" x14ac:dyDescent="0.3">
      <c r="A523" s="7">
        <v>41252</v>
      </c>
      <c r="B523" s="68">
        <v>0.10211469601897924</v>
      </c>
      <c r="C523" s="68">
        <v>5.4487095208067056E-2</v>
      </c>
      <c r="D523" s="68">
        <v>4.9658914497650586E-2</v>
      </c>
      <c r="E523" s="68">
        <v>3.5555165417832331E-2</v>
      </c>
      <c r="F523" s="68">
        <v>2.1894816612743388E-2</v>
      </c>
      <c r="G523" s="68">
        <v>9.3540710322614781E-2</v>
      </c>
      <c r="H523" s="68">
        <f ca="1">Tabel_Core.accdb3[[#This Row],[Indikator]]-SUM(Tabel_Core.accdb3[[#This Row],[Pengemarkedet]:[Banksektoren]])</f>
        <v>-0.15302200603992891</v>
      </c>
    </row>
    <row r="524" spans="1:8" x14ac:dyDescent="0.3">
      <c r="A524" s="7">
        <v>41259</v>
      </c>
      <c r="B524" s="68">
        <v>9.8360288973946997E-2</v>
      </c>
      <c r="C524" s="68">
        <v>5.1735533603229182E-2</v>
      </c>
      <c r="D524" s="68">
        <v>4.976489918849842E-2</v>
      </c>
      <c r="E524" s="68">
        <v>3.131210372276353E-2</v>
      </c>
      <c r="F524" s="68">
        <v>2.7226441123417374E-2</v>
      </c>
      <c r="G524" s="68">
        <v>9.3006796368512834E-2</v>
      </c>
      <c r="H524" s="68">
        <f ca="1">Tabel_Core.accdb3[[#This Row],[Indikator]]-SUM(Tabel_Core.accdb3[[#This Row],[Pengemarkedet]:[Banksektoren]])</f>
        <v>-0.15468548503247437</v>
      </c>
    </row>
    <row r="525" spans="1:8" x14ac:dyDescent="0.3">
      <c r="A525" s="7">
        <v>41266</v>
      </c>
      <c r="B525" s="68">
        <v>0.10280671844002334</v>
      </c>
      <c r="C525" s="68">
        <v>5.013984027495598E-2</v>
      </c>
      <c r="D525" s="68">
        <v>5.1115611927852155E-2</v>
      </c>
      <c r="E525" s="68">
        <v>2.8277728250210837E-2</v>
      </c>
      <c r="F525" s="68">
        <v>2.469971992371826E-2</v>
      </c>
      <c r="G525" s="68">
        <v>9.5511102605246423E-2</v>
      </c>
      <c r="H525" s="68">
        <f ca="1">Tabel_Core.accdb3[[#This Row],[Indikator]]-SUM(Tabel_Core.accdb3[[#This Row],[Pengemarkedet]:[Banksektoren]])</f>
        <v>-0.14693728454196028</v>
      </c>
    </row>
    <row r="526" spans="1:8" x14ac:dyDescent="0.3">
      <c r="A526" s="7">
        <v>41273</v>
      </c>
      <c r="B526" s="68">
        <v>9.9932433569493107E-2</v>
      </c>
      <c r="C526" s="68">
        <v>4.8263348455377254E-2</v>
      </c>
      <c r="D526" s="68">
        <v>5.0321157717678436E-2</v>
      </c>
      <c r="E526" s="68">
        <v>2.3928147225362642E-2</v>
      </c>
      <c r="F526" s="68">
        <v>2.1316861345896099E-2</v>
      </c>
      <c r="G526" s="68">
        <v>8.6252587609083206E-2</v>
      </c>
      <c r="H526" s="68">
        <f ca="1">Tabel_Core.accdb3[[#This Row],[Indikator]]-SUM(Tabel_Core.accdb3[[#This Row],[Pengemarkedet]:[Banksektoren]])</f>
        <v>-0.13014966878390455</v>
      </c>
    </row>
    <row r="527" spans="1:8" x14ac:dyDescent="0.3">
      <c r="A527" s="7">
        <v>41280</v>
      </c>
      <c r="B527" s="68">
        <v>0.10695267540201141</v>
      </c>
      <c r="C527" s="68">
        <v>5.1365331841971118E-2</v>
      </c>
      <c r="D527" s="68">
        <v>5.6014742404831244E-2</v>
      </c>
      <c r="E527" s="68">
        <v>2.8479898914692964E-2</v>
      </c>
      <c r="F527" s="68">
        <v>2.4914208057296289E-2</v>
      </c>
      <c r="G527" s="68">
        <v>9.7486953926305894E-2</v>
      </c>
      <c r="H527" s="68">
        <f ca="1">Tabel_Core.accdb3[[#This Row],[Indikator]]-SUM(Tabel_Core.accdb3[[#This Row],[Pengemarkedet]:[Banksektoren]])</f>
        <v>-0.1513084597430861</v>
      </c>
    </row>
    <row r="528" spans="1:8" x14ac:dyDescent="0.3">
      <c r="A528" s="7">
        <v>41287</v>
      </c>
      <c r="B528" s="68">
        <v>0.10476049866145704</v>
      </c>
      <c r="C528" s="68">
        <v>5.2074848659949907E-2</v>
      </c>
      <c r="D528" s="68">
        <v>5.738279338772663E-2</v>
      </c>
      <c r="E528" s="68">
        <v>2.6186568589877095E-2</v>
      </c>
      <c r="F528" s="68">
        <v>2.7261606857494795E-2</v>
      </c>
      <c r="G528" s="68">
        <v>9.3155442530593005E-2</v>
      </c>
      <c r="H528" s="68">
        <f ca="1">Tabel_Core.accdb3[[#This Row],[Indikator]]-SUM(Tabel_Core.accdb3[[#This Row],[Pengemarkedet]:[Banksektoren]])</f>
        <v>-0.15130076136418441</v>
      </c>
    </row>
    <row r="529" spans="1:8" x14ac:dyDescent="0.3">
      <c r="A529" s="7">
        <v>41294</v>
      </c>
      <c r="B529" s="68">
        <v>9.3744515038903506E-2</v>
      </c>
      <c r="C529" s="68">
        <v>5.0822510350163413E-2</v>
      </c>
      <c r="D529" s="68">
        <v>5.807433659999485E-2</v>
      </c>
      <c r="E529" s="68">
        <v>2.7320208429094633E-2</v>
      </c>
      <c r="F529" s="68">
        <v>3.0121748420457811E-2</v>
      </c>
      <c r="G529" s="68">
        <v>8.389403025355549E-2</v>
      </c>
      <c r="H529" s="68">
        <f ca="1">Tabel_Core.accdb3[[#This Row],[Indikator]]-SUM(Tabel_Core.accdb3[[#This Row],[Pengemarkedet]:[Banksektoren]])</f>
        <v>-0.15648831901436266</v>
      </c>
    </row>
    <row r="530" spans="1:8" x14ac:dyDescent="0.3">
      <c r="A530" s="7">
        <v>41301</v>
      </c>
      <c r="B530" s="68">
        <v>8.5218592243531108E-2</v>
      </c>
      <c r="C530" s="68">
        <v>4.9730121505107978E-2</v>
      </c>
      <c r="D530" s="68">
        <v>5.590168730607506E-2</v>
      </c>
      <c r="E530" s="68">
        <v>3.1811089806125258E-2</v>
      </c>
      <c r="F530" s="68">
        <v>3.2598730773819626E-2</v>
      </c>
      <c r="G530" s="68">
        <v>8.5239316253100689E-2</v>
      </c>
      <c r="H530" s="68">
        <f ca="1">Tabel_Core.accdb3[[#This Row],[Indikator]]-SUM(Tabel_Core.accdb3[[#This Row],[Pengemarkedet]:[Banksektoren]])</f>
        <v>-0.17006235340069753</v>
      </c>
    </row>
    <row r="531" spans="1:8" x14ac:dyDescent="0.3">
      <c r="A531" s="7">
        <v>41308</v>
      </c>
      <c r="B531" s="68">
        <v>8.0701494992951761E-2</v>
      </c>
      <c r="C531" s="68">
        <v>4.9416213193853011E-2</v>
      </c>
      <c r="D531" s="68">
        <v>5.3658682382830343E-2</v>
      </c>
      <c r="E531" s="68">
        <v>3.2883421944093105E-2</v>
      </c>
      <c r="F531" s="68">
        <v>3.6478000245412548E-2</v>
      </c>
      <c r="G531" s="68">
        <v>8.5163727163454953E-2</v>
      </c>
      <c r="H531" s="68">
        <f ca="1">Tabel_Core.accdb3[[#This Row],[Indikator]]-SUM(Tabel_Core.accdb3[[#This Row],[Pengemarkedet]:[Banksektoren]])</f>
        <v>-0.17689854993669218</v>
      </c>
    </row>
    <row r="532" spans="1:8" x14ac:dyDescent="0.3">
      <c r="A532" s="7">
        <v>41315</v>
      </c>
      <c r="B532" s="68">
        <v>8.2388555590840823E-2</v>
      </c>
      <c r="C532" s="68">
        <v>5.025526349440132E-2</v>
      </c>
      <c r="D532" s="68">
        <v>5.3666636249747324E-2</v>
      </c>
      <c r="E532" s="68">
        <v>3.3792101468682875E-2</v>
      </c>
      <c r="F532" s="68">
        <v>4.1709354442581739E-2</v>
      </c>
      <c r="G532" s="68">
        <v>8.7889785926138372E-2</v>
      </c>
      <c r="H532" s="68">
        <f ca="1">Tabel_Core.accdb3[[#This Row],[Indikator]]-SUM(Tabel_Core.accdb3[[#This Row],[Pengemarkedet]:[Banksektoren]])</f>
        <v>-0.18492458599071079</v>
      </c>
    </row>
    <row r="533" spans="1:8" x14ac:dyDescent="0.3">
      <c r="A533" s="7">
        <v>41322</v>
      </c>
      <c r="B533" s="68">
        <v>7.8410124150821936E-2</v>
      </c>
      <c r="C533" s="68">
        <v>4.9139436209581049E-2</v>
      </c>
      <c r="D533" s="68">
        <v>5.4957249381303253E-2</v>
      </c>
      <c r="E533" s="68">
        <v>4.4321502935954611E-2</v>
      </c>
      <c r="F533" s="68">
        <v>4.5326560736084986E-2</v>
      </c>
      <c r="G533" s="68">
        <v>8.9169236774508581E-2</v>
      </c>
      <c r="H533" s="68">
        <f ca="1">Tabel_Core.accdb3[[#This Row],[Indikator]]-SUM(Tabel_Core.accdb3[[#This Row],[Pengemarkedet]:[Banksektoren]])</f>
        <v>-0.20450386188661052</v>
      </c>
    </row>
    <row r="534" spans="1:8" x14ac:dyDescent="0.3">
      <c r="A534" s="7">
        <v>41329</v>
      </c>
      <c r="B534" s="68">
        <v>7.7491749134183663E-2</v>
      </c>
      <c r="C534" s="68">
        <v>5.0247461527130555E-2</v>
      </c>
      <c r="D534" s="68">
        <v>5.8092717100045078E-2</v>
      </c>
      <c r="E534" s="68">
        <v>4.9574686530054334E-2</v>
      </c>
      <c r="F534" s="68">
        <v>5.2196670704268734E-2</v>
      </c>
      <c r="G534" s="68">
        <v>9.1863186058697269E-2</v>
      </c>
      <c r="H534" s="68">
        <f ca="1">Tabel_Core.accdb3[[#This Row],[Indikator]]-SUM(Tabel_Core.accdb3[[#This Row],[Pengemarkedet]:[Banksektoren]])</f>
        <v>-0.22448297278601231</v>
      </c>
    </row>
    <row r="535" spans="1:8" x14ac:dyDescent="0.3">
      <c r="A535" s="7">
        <v>41336</v>
      </c>
      <c r="B535" s="68">
        <v>7.2064778632711907E-2</v>
      </c>
      <c r="C535" s="68">
        <v>4.8820686496922644E-2</v>
      </c>
      <c r="D535" s="68">
        <v>5.8468241079641249E-2</v>
      </c>
      <c r="E535" s="68">
        <v>4.8039384256137053E-2</v>
      </c>
      <c r="F535" s="68">
        <v>5.1924415319483865E-2</v>
      </c>
      <c r="G535" s="68">
        <v>8.1747938183816621E-2</v>
      </c>
      <c r="H535" s="68">
        <f ca="1">Tabel_Core.accdb3[[#This Row],[Indikator]]-SUM(Tabel_Core.accdb3[[#This Row],[Pengemarkedet]:[Banksektoren]])</f>
        <v>-0.21693588670328953</v>
      </c>
    </row>
    <row r="536" spans="1:8" x14ac:dyDescent="0.3">
      <c r="A536" s="7">
        <v>41343</v>
      </c>
      <c r="B536" s="68">
        <v>6.6161712454470736E-2</v>
      </c>
      <c r="C536" s="68">
        <v>4.6782396153610337E-2</v>
      </c>
      <c r="D536" s="68">
        <v>5.8643719492406092E-2</v>
      </c>
      <c r="E536" s="68">
        <v>5.7191609114385998E-2</v>
      </c>
      <c r="F536" s="68">
        <v>4.8662559777109614E-2</v>
      </c>
      <c r="G536" s="68">
        <v>8.4021884365190286E-2</v>
      </c>
      <c r="H536" s="68">
        <f ca="1">Tabel_Core.accdb3[[#This Row],[Indikator]]-SUM(Tabel_Core.accdb3[[#This Row],[Pengemarkedet]:[Banksektoren]])</f>
        <v>-0.22914045644823161</v>
      </c>
    </row>
    <row r="537" spans="1:8" x14ac:dyDescent="0.3">
      <c r="A537" s="7">
        <v>41350</v>
      </c>
      <c r="B537" s="68">
        <v>7.2290547814090084E-2</v>
      </c>
      <c r="C537" s="68">
        <v>4.4458905480391483E-2</v>
      </c>
      <c r="D537" s="68">
        <v>5.4015272858501828E-2</v>
      </c>
      <c r="E537" s="68">
        <v>4.2806127340777697E-2</v>
      </c>
      <c r="F537" s="68">
        <v>4.581531554713017E-2</v>
      </c>
      <c r="G537" s="68">
        <v>8.5029906829104926E-2</v>
      </c>
      <c r="H537" s="68">
        <f ca="1">Tabel_Core.accdb3[[#This Row],[Indikator]]-SUM(Tabel_Core.accdb3[[#This Row],[Pengemarkedet]:[Banksektoren]])</f>
        <v>-0.19983498024181603</v>
      </c>
    </row>
    <row r="538" spans="1:8" x14ac:dyDescent="0.3">
      <c r="A538" s="7">
        <v>41357</v>
      </c>
      <c r="B538" s="68">
        <v>7.1200540179794103E-2</v>
      </c>
      <c r="C538" s="68">
        <v>4.3485500085843301E-2</v>
      </c>
      <c r="D538" s="68">
        <v>5.4022220591255513E-2</v>
      </c>
      <c r="E538" s="68">
        <v>4.1510925813634893E-2</v>
      </c>
      <c r="F538" s="68">
        <v>4.7873670989789473E-2</v>
      </c>
      <c r="G538" s="68">
        <v>8.2733545474936526E-2</v>
      </c>
      <c r="H538" s="68">
        <f ca="1">Tabel_Core.accdb3[[#This Row],[Indikator]]-SUM(Tabel_Core.accdb3[[#This Row],[Pengemarkedet]:[Banksektoren]])</f>
        <v>-0.1984253227756656</v>
      </c>
    </row>
    <row r="539" spans="1:8" x14ac:dyDescent="0.3">
      <c r="A539" s="7">
        <v>41364</v>
      </c>
      <c r="B539" s="68">
        <v>6.8581970489607E-2</v>
      </c>
      <c r="C539" s="68">
        <v>4.0607474716369399E-2</v>
      </c>
      <c r="D539" s="68">
        <v>5.1197429408380297E-2</v>
      </c>
      <c r="E539" s="68">
        <v>3.8375637943122293E-2</v>
      </c>
      <c r="F539" s="68">
        <v>4.3837408877501691E-2</v>
      </c>
      <c r="G539" s="68">
        <v>7.8940437940316299E-2</v>
      </c>
      <c r="H539" s="68">
        <f ca="1">Tabel_Core.accdb3[[#This Row],[Indikator]]-SUM(Tabel_Core.accdb3[[#This Row],[Pengemarkedet]:[Banksektoren]])</f>
        <v>-0.18437641839608299</v>
      </c>
    </row>
    <row r="540" spans="1:8" x14ac:dyDescent="0.3">
      <c r="A540" s="7">
        <v>41371</v>
      </c>
      <c r="B540" s="68">
        <v>6.990280048516144E-2</v>
      </c>
      <c r="C540" s="68">
        <v>4.0329417801201375E-2</v>
      </c>
      <c r="D540" s="68">
        <v>5.3092898707527383E-2</v>
      </c>
      <c r="E540" s="68">
        <v>4.1563268200399232E-2</v>
      </c>
      <c r="F540" s="68">
        <v>4.0166412083492059E-2</v>
      </c>
      <c r="G540" s="68">
        <v>8.2264346463468987E-2</v>
      </c>
      <c r="H540" s="68">
        <f ca="1">Tabel_Core.accdb3[[#This Row],[Indikator]]-SUM(Tabel_Core.accdb3[[#This Row],[Pengemarkedet]:[Banksektoren]])</f>
        <v>-0.18751354277092758</v>
      </c>
    </row>
    <row r="541" spans="1:8" x14ac:dyDescent="0.3">
      <c r="A541" s="7">
        <v>41378</v>
      </c>
      <c r="B541" s="68">
        <v>6.3893978322818054E-2</v>
      </c>
      <c r="C541" s="68">
        <v>4.0277161944837721E-2</v>
      </c>
      <c r="D541" s="68">
        <v>5.4659102643635021E-2</v>
      </c>
      <c r="E541" s="68">
        <v>5.2265727481152074E-2</v>
      </c>
      <c r="F541" s="68">
        <v>3.3755359006390893E-2</v>
      </c>
      <c r="G541" s="68">
        <v>8.1451489492482557E-2</v>
      </c>
      <c r="H541" s="68">
        <f ca="1">Tabel_Core.accdb3[[#This Row],[Indikator]]-SUM(Tabel_Core.accdb3[[#This Row],[Pengemarkedet]:[Banksektoren]])</f>
        <v>-0.19851486224568021</v>
      </c>
    </row>
    <row r="542" spans="1:8" x14ac:dyDescent="0.3">
      <c r="A542" s="7">
        <v>41385</v>
      </c>
      <c r="B542" s="68">
        <v>6.1911207663684499E-2</v>
      </c>
      <c r="C542" s="68">
        <v>3.981858941783635E-2</v>
      </c>
      <c r="D542" s="68">
        <v>5.2754855763097797E-2</v>
      </c>
      <c r="E542" s="68">
        <v>5.4279001904638802E-2</v>
      </c>
      <c r="F542" s="68">
        <v>3.3948307897671934E-2</v>
      </c>
      <c r="G542" s="68">
        <v>8.265999364160144E-2</v>
      </c>
      <c r="H542" s="68">
        <f ca="1">Tabel_Core.accdb3[[#This Row],[Indikator]]-SUM(Tabel_Core.accdb3[[#This Row],[Pengemarkedet]:[Banksektoren]])</f>
        <v>-0.20154954096116182</v>
      </c>
    </row>
    <row r="543" spans="1:8" x14ac:dyDescent="0.3">
      <c r="A543" s="7">
        <v>41392</v>
      </c>
      <c r="B543" s="68">
        <v>5.9860655874289452E-2</v>
      </c>
      <c r="C543" s="68">
        <v>3.947045148263692E-2</v>
      </c>
      <c r="D543" s="68">
        <v>5.0714800049917894E-2</v>
      </c>
      <c r="E543" s="68">
        <v>6.3665123933038359E-2</v>
      </c>
      <c r="F543" s="68">
        <v>3.5367354434932219E-2</v>
      </c>
      <c r="G543" s="68">
        <v>9.1109185557176717E-2</v>
      </c>
      <c r="H543" s="68">
        <f ca="1">Tabel_Core.accdb3[[#This Row],[Indikator]]-SUM(Tabel_Core.accdb3[[#This Row],[Pengemarkedet]:[Banksektoren]])</f>
        <v>-0.22046625958341265</v>
      </c>
    </row>
    <row r="544" spans="1:8" x14ac:dyDescent="0.3">
      <c r="A544" s="7">
        <v>41399</v>
      </c>
      <c r="B544" s="68">
        <v>5.4819024786981314E-2</v>
      </c>
      <c r="C544" s="68">
        <v>3.6702801784669691E-2</v>
      </c>
      <c r="D544" s="68">
        <v>4.6753671955467292E-2</v>
      </c>
      <c r="E544" s="68">
        <v>5.7337961556100131E-2</v>
      </c>
      <c r="F544" s="68">
        <v>3.3900476039557835E-2</v>
      </c>
      <c r="G544" s="68">
        <v>8.309513682609837E-2</v>
      </c>
      <c r="H544" s="68">
        <f ca="1">Tabel_Core.accdb3[[#This Row],[Indikator]]-SUM(Tabel_Core.accdb3[[#This Row],[Pengemarkedet]:[Banksektoren]])</f>
        <v>-0.20297102337491202</v>
      </c>
    </row>
    <row r="545" spans="1:8" x14ac:dyDescent="0.3">
      <c r="A545" s="7">
        <v>41406</v>
      </c>
      <c r="B545" s="68">
        <v>5.2444506798489901E-2</v>
      </c>
      <c r="C545" s="68">
        <v>3.4189317994359682E-2</v>
      </c>
      <c r="D545" s="68">
        <v>4.1304573181357426E-2</v>
      </c>
      <c r="E545" s="68">
        <v>4.6547867729592296E-2</v>
      </c>
      <c r="F545" s="68">
        <v>3.4635359974214359E-2</v>
      </c>
      <c r="G545" s="68">
        <v>7.5291003094150308E-2</v>
      </c>
      <c r="H545" s="68">
        <f ca="1">Tabel_Core.accdb3[[#This Row],[Indikator]]-SUM(Tabel_Core.accdb3[[#This Row],[Pengemarkedet]:[Banksektoren]])</f>
        <v>-0.17952361517518417</v>
      </c>
    </row>
    <row r="546" spans="1:8" x14ac:dyDescent="0.3">
      <c r="A546" s="7">
        <v>41413</v>
      </c>
      <c r="B546" s="68">
        <v>5.3414051704282345E-2</v>
      </c>
      <c r="C546" s="68">
        <v>3.1628851321891215E-2</v>
      </c>
      <c r="D546" s="68">
        <v>3.6080990957526433E-2</v>
      </c>
      <c r="E546" s="68">
        <v>3.9008239690481755E-2</v>
      </c>
      <c r="F546" s="68">
        <v>2.4411045317890762E-2</v>
      </c>
      <c r="G546" s="68">
        <v>7.137791988524024E-2</v>
      </c>
      <c r="H546" s="68">
        <f ca="1">Tabel_Core.accdb3[[#This Row],[Indikator]]-SUM(Tabel_Core.accdb3[[#This Row],[Pengemarkedet]:[Banksektoren]])</f>
        <v>-0.14909299546874807</v>
      </c>
    </row>
    <row r="547" spans="1:8" x14ac:dyDescent="0.3">
      <c r="A547" s="7">
        <v>41420</v>
      </c>
      <c r="B547" s="68">
        <v>6.0732758379974952E-2</v>
      </c>
      <c r="C547" s="68">
        <v>3.1942675625079374E-2</v>
      </c>
      <c r="D547" s="68">
        <v>3.8042056062381591E-2</v>
      </c>
      <c r="E547" s="68">
        <v>3.1477850373666114E-2</v>
      </c>
      <c r="F547" s="68">
        <v>2.2461885341881708E-2</v>
      </c>
      <c r="G547" s="68">
        <v>7.1099731525538321E-2</v>
      </c>
      <c r="H547" s="68">
        <f ca="1">Tabel_Core.accdb3[[#This Row],[Indikator]]-SUM(Tabel_Core.accdb3[[#This Row],[Pengemarkedet]:[Banksektoren]])</f>
        <v>-0.13429144054857217</v>
      </c>
    </row>
    <row r="548" spans="1:8" x14ac:dyDescent="0.3">
      <c r="A548" s="7">
        <v>41427</v>
      </c>
      <c r="B548" s="68">
        <v>5.8361245852489634E-2</v>
      </c>
      <c r="C548" s="68">
        <v>3.1848321084020935E-2</v>
      </c>
      <c r="D548" s="68">
        <v>3.7970411092691114E-2</v>
      </c>
      <c r="E548" s="68">
        <v>3.4858327473822434E-2</v>
      </c>
      <c r="F548" s="68">
        <v>2.3024988726795807E-2</v>
      </c>
      <c r="G548" s="68">
        <v>6.6292656263013144E-2</v>
      </c>
      <c r="H548" s="68">
        <f ca="1">Tabel_Core.accdb3[[#This Row],[Indikator]]-SUM(Tabel_Core.accdb3[[#This Row],[Pengemarkedet]:[Banksektoren]])</f>
        <v>-0.13563345878785379</v>
      </c>
    </row>
    <row r="549" spans="1:8" x14ac:dyDescent="0.3">
      <c r="A549" s="7">
        <v>41434</v>
      </c>
      <c r="B549" s="68">
        <v>6.1266509823723454E-2</v>
      </c>
      <c r="C549" s="68">
        <v>3.4115127826520965E-2</v>
      </c>
      <c r="D549" s="68">
        <v>3.9883313763936834E-2</v>
      </c>
      <c r="E549" s="68">
        <v>4.0186216199690657E-2</v>
      </c>
      <c r="F549" s="68">
        <v>2.6371846880487576E-2</v>
      </c>
      <c r="G549" s="68">
        <v>7.2489284761500142E-2</v>
      </c>
      <c r="H549" s="68">
        <f ca="1">Tabel_Core.accdb3[[#This Row],[Indikator]]-SUM(Tabel_Core.accdb3[[#This Row],[Pengemarkedet]:[Banksektoren]])</f>
        <v>-0.1517792796084127</v>
      </c>
    </row>
    <row r="550" spans="1:8" x14ac:dyDescent="0.3">
      <c r="A550" s="7">
        <v>41441</v>
      </c>
      <c r="B550" s="68">
        <v>6.0910470715243109E-2</v>
      </c>
      <c r="C550" s="68">
        <v>3.4500912360009399E-2</v>
      </c>
      <c r="D550" s="68">
        <v>4.3003895853405652E-2</v>
      </c>
      <c r="E550" s="68">
        <v>3.9641380465254672E-2</v>
      </c>
      <c r="F550" s="68">
        <v>2.8103066406858109E-2</v>
      </c>
      <c r="G550" s="68">
        <v>7.0044896657891403E-2</v>
      </c>
      <c r="H550" s="68">
        <f ca="1">Tabel_Core.accdb3[[#This Row],[Indikator]]-SUM(Tabel_Core.accdb3[[#This Row],[Pengemarkedet]:[Banksektoren]])</f>
        <v>-0.15438368102817612</v>
      </c>
    </row>
    <row r="551" spans="1:8" x14ac:dyDescent="0.3">
      <c r="A551" s="7">
        <v>41448</v>
      </c>
      <c r="B551" s="68">
        <v>6.7675947824028609E-2</v>
      </c>
      <c r="C551" s="68">
        <v>3.6572811290529354E-2</v>
      </c>
      <c r="D551" s="68">
        <v>4.6818942362707394E-2</v>
      </c>
      <c r="E551" s="68">
        <v>4.8853632311529935E-2</v>
      </c>
      <c r="F551" s="68">
        <v>3.646440396464197E-2</v>
      </c>
      <c r="G551" s="68">
        <v>7.9279683992521388E-2</v>
      </c>
      <c r="H551" s="68">
        <f ca="1">Tabel_Core.accdb3[[#This Row],[Indikator]]-SUM(Tabel_Core.accdb3[[#This Row],[Pengemarkedet]:[Banksektoren]])</f>
        <v>-0.18031352609790144</v>
      </c>
    </row>
    <row r="552" spans="1:8" x14ac:dyDescent="0.3">
      <c r="A552" s="7">
        <v>41455</v>
      </c>
      <c r="B552" s="68">
        <v>8.2644111196012532E-2</v>
      </c>
      <c r="C552" s="68">
        <v>4.2618545080725934E-2</v>
      </c>
      <c r="D552" s="68">
        <v>5.2579299143749203E-2</v>
      </c>
      <c r="E552" s="68">
        <v>5.7404675903553568E-2</v>
      </c>
      <c r="F552" s="68">
        <v>3.866450415450054E-2</v>
      </c>
      <c r="G552" s="68">
        <v>9.2481293079450466E-2</v>
      </c>
      <c r="H552" s="68">
        <f ca="1">Tabel_Core.accdb3[[#This Row],[Indikator]]-SUM(Tabel_Core.accdb3[[#This Row],[Pengemarkedet]:[Banksektoren]])</f>
        <v>-0.20110420616596716</v>
      </c>
    </row>
    <row r="553" spans="1:8" x14ac:dyDescent="0.3">
      <c r="A553" s="7">
        <v>41462</v>
      </c>
      <c r="B553" s="68">
        <v>9.0898422022814646E-2</v>
      </c>
      <c r="C553" s="68">
        <v>4.4407794922648805E-2</v>
      </c>
      <c r="D553" s="68">
        <v>5.8766085292261475E-2</v>
      </c>
      <c r="E553" s="68">
        <v>6.2426322449106744E-2</v>
      </c>
      <c r="F553" s="68">
        <v>4.7262450787139643E-2</v>
      </c>
      <c r="G553" s="68">
        <v>9.561750769485472E-2</v>
      </c>
      <c r="H553" s="68">
        <f ca="1">Tabel_Core.accdb3[[#This Row],[Indikator]]-SUM(Tabel_Core.accdb3[[#This Row],[Pengemarkedet]:[Banksektoren]])</f>
        <v>-0.21758173912319675</v>
      </c>
    </row>
    <row r="554" spans="1:8" x14ac:dyDescent="0.3">
      <c r="A554" s="7">
        <v>41469</v>
      </c>
      <c r="B554" s="68">
        <v>9.3817077120962405E-2</v>
      </c>
      <c r="C554" s="68">
        <v>4.5394954894608139E-2</v>
      </c>
      <c r="D554" s="68">
        <v>6.002232451086964E-2</v>
      </c>
      <c r="E554" s="68">
        <v>6.6251162237771832E-2</v>
      </c>
      <c r="F554" s="68">
        <v>5.0595724176391216E-2</v>
      </c>
      <c r="G554" s="68">
        <v>9.7861533744779933E-2</v>
      </c>
      <c r="H554" s="68">
        <f ca="1">Tabel_Core.accdb3[[#This Row],[Indikator]]-SUM(Tabel_Core.accdb3[[#This Row],[Pengemarkedet]:[Banksektoren]])</f>
        <v>-0.22630862244345837</v>
      </c>
    </row>
    <row r="555" spans="1:8" x14ac:dyDescent="0.3">
      <c r="A555" s="7">
        <v>41476</v>
      </c>
      <c r="B555" s="68">
        <v>8.2474857744846281E-2</v>
      </c>
      <c r="C555" s="68">
        <v>4.2313272965776257E-2</v>
      </c>
      <c r="D555" s="68">
        <v>5.1490368627940347E-2</v>
      </c>
      <c r="E555" s="68">
        <v>5.7993142019791444E-2</v>
      </c>
      <c r="F555" s="68">
        <v>4.0303932391826051E-2</v>
      </c>
      <c r="G555" s="68">
        <v>8.3008108192471244E-2</v>
      </c>
      <c r="H555" s="68">
        <f ca="1">Tabel_Core.accdb3[[#This Row],[Indikator]]-SUM(Tabel_Core.accdb3[[#This Row],[Pengemarkedet]:[Banksektoren]])</f>
        <v>-0.19263396645295908</v>
      </c>
    </row>
    <row r="556" spans="1:8" x14ac:dyDescent="0.3">
      <c r="A556" s="7">
        <v>41483</v>
      </c>
      <c r="B556" s="68">
        <v>7.1113287810634029E-2</v>
      </c>
      <c r="C556" s="68">
        <v>3.5964198170814692E-2</v>
      </c>
      <c r="D556" s="68">
        <v>4.618631236660839E-2</v>
      </c>
      <c r="E556" s="68">
        <v>4.492030951696252E-2</v>
      </c>
      <c r="F556" s="68">
        <v>3.5428190661217059E-2</v>
      </c>
      <c r="G556" s="68">
        <v>6.9437871670415499E-2</v>
      </c>
      <c r="H556" s="68">
        <f ca="1">Tabel_Core.accdb3[[#This Row],[Indikator]]-SUM(Tabel_Core.accdb3[[#This Row],[Pengemarkedet]:[Banksektoren]])</f>
        <v>-0.16082359457538414</v>
      </c>
    </row>
    <row r="557" spans="1:8" x14ac:dyDescent="0.3">
      <c r="A557" s="7">
        <v>41490</v>
      </c>
      <c r="B557" s="68">
        <v>6.5239635139421798E-2</v>
      </c>
      <c r="C557" s="68">
        <v>3.3975912189635409E-2</v>
      </c>
      <c r="D557" s="68">
        <v>3.9736570647173147E-2</v>
      </c>
      <c r="E557" s="68">
        <v>3.9716068457275981E-2</v>
      </c>
      <c r="F557" s="68">
        <v>2.9759952813533299E-2</v>
      </c>
      <c r="G557" s="68">
        <v>6.5517245834007948E-2</v>
      </c>
      <c r="H557" s="68">
        <f ca="1">Tabel_Core.accdb3[[#This Row],[Indikator]]-SUM(Tabel_Core.accdb3[[#This Row],[Pengemarkedet]:[Banksektoren]])</f>
        <v>-0.143466114802204</v>
      </c>
    </row>
    <row r="558" spans="1:8" x14ac:dyDescent="0.3">
      <c r="A558" s="7">
        <v>41497</v>
      </c>
      <c r="B558" s="68">
        <v>6.3604393109756657E-2</v>
      </c>
      <c r="C558" s="68">
        <v>3.3237316339909485E-2</v>
      </c>
      <c r="D558" s="68">
        <v>3.5520498985970567E-2</v>
      </c>
      <c r="E558" s="68">
        <v>3.7201390895593545E-2</v>
      </c>
      <c r="F558" s="68">
        <v>2.7218223186509915E-2</v>
      </c>
      <c r="G558" s="68">
        <v>6.4708030355996232E-2</v>
      </c>
      <c r="H558" s="68">
        <f ca="1">Tabel_Core.accdb3[[#This Row],[Indikator]]-SUM(Tabel_Core.accdb3[[#This Row],[Pengemarkedet]:[Banksektoren]])</f>
        <v>-0.13428106665422307</v>
      </c>
    </row>
    <row r="559" spans="1:8" x14ac:dyDescent="0.3">
      <c r="A559" s="7">
        <v>41504</v>
      </c>
      <c r="B559" s="68">
        <v>6.0863022547843558E-2</v>
      </c>
      <c r="C559" s="68">
        <v>3.3182061617322144E-2</v>
      </c>
      <c r="D559" s="68">
        <v>3.8542571348665927E-2</v>
      </c>
      <c r="E559" s="68">
        <v>3.5799340076654723E-2</v>
      </c>
      <c r="F559" s="68">
        <v>2.5857473027065231E-2</v>
      </c>
      <c r="G559" s="68">
        <v>5.893287502564231E-2</v>
      </c>
      <c r="H559" s="68">
        <f ca="1">Tabel_Core.accdb3[[#This Row],[Indikator]]-SUM(Tabel_Core.accdb3[[#This Row],[Pengemarkedet]:[Banksektoren]])</f>
        <v>-0.13145129854750678</v>
      </c>
    </row>
    <row r="560" spans="1:8" x14ac:dyDescent="0.3">
      <c r="A560" s="7">
        <v>41511</v>
      </c>
      <c r="B560" s="68">
        <v>6.0116334820246448E-2</v>
      </c>
      <c r="C560" s="68">
        <v>3.3292808038626845E-2</v>
      </c>
      <c r="D560" s="68">
        <v>3.7009228733188619E-2</v>
      </c>
      <c r="E560" s="68">
        <v>3.0597055984105059E-2</v>
      </c>
      <c r="F560" s="68">
        <v>2.8153189222110128E-2</v>
      </c>
      <c r="G560" s="68">
        <v>5.7058897426803749E-2</v>
      </c>
      <c r="H560" s="68">
        <f ca="1">Tabel_Core.accdb3[[#This Row],[Indikator]]-SUM(Tabel_Core.accdb3[[#This Row],[Pengemarkedet]:[Banksektoren]])</f>
        <v>-0.12599484458458796</v>
      </c>
    </row>
    <row r="561" spans="1:8" x14ac:dyDescent="0.3">
      <c r="A561" s="7">
        <v>41518</v>
      </c>
      <c r="B561" s="68">
        <v>5.8013363054656014E-2</v>
      </c>
      <c r="C561" s="68">
        <v>3.5127453623125846E-2</v>
      </c>
      <c r="D561" s="68">
        <v>4.0295327897472845E-2</v>
      </c>
      <c r="E561" s="68">
        <v>3.0578599020651846E-2</v>
      </c>
      <c r="F561" s="68">
        <v>2.4847637130216677E-2</v>
      </c>
      <c r="G561" s="68">
        <v>5.3867491648223811E-2</v>
      </c>
      <c r="H561" s="68">
        <f ca="1">Tabel_Core.accdb3[[#This Row],[Indikator]]-SUM(Tabel_Core.accdb3[[#This Row],[Pengemarkedet]:[Banksektoren]])</f>
        <v>-0.12670314626503501</v>
      </c>
    </row>
    <row r="562" spans="1:8" x14ac:dyDescent="0.3">
      <c r="A562" s="7">
        <v>41525</v>
      </c>
      <c r="B562" s="68">
        <v>6.0133500217386671E-2</v>
      </c>
      <c r="C562" s="68">
        <v>3.728264919821106E-2</v>
      </c>
      <c r="D562" s="68">
        <v>4.7637273449043588E-2</v>
      </c>
      <c r="E562" s="68">
        <v>3.4210592889279967E-2</v>
      </c>
      <c r="F562" s="68">
        <v>2.734245828860777E-2</v>
      </c>
      <c r="G562" s="68">
        <v>5.7513897947139278E-2</v>
      </c>
      <c r="H562" s="68">
        <f ca="1">Tabel_Core.accdb3[[#This Row],[Indikator]]-SUM(Tabel_Core.accdb3[[#This Row],[Pengemarkedet]:[Banksektoren]])</f>
        <v>-0.14385337155489497</v>
      </c>
    </row>
    <row r="563" spans="1:8" x14ac:dyDescent="0.3">
      <c r="A563" s="7">
        <v>41532</v>
      </c>
      <c r="B563" s="68">
        <v>6.0911412539794332E-2</v>
      </c>
      <c r="C563" s="68">
        <v>3.7606209927926126E-2</v>
      </c>
      <c r="D563" s="68">
        <v>4.8326708083038572E-2</v>
      </c>
      <c r="E563" s="68">
        <v>3.3596635534456479E-2</v>
      </c>
      <c r="F563" s="68">
        <v>2.6693859552889714E-2</v>
      </c>
      <c r="G563" s="68">
        <v>6.1931001925810927E-2</v>
      </c>
      <c r="H563" s="68">
        <f ca="1">Tabel_Core.accdb3[[#This Row],[Indikator]]-SUM(Tabel_Core.accdb3[[#This Row],[Pengemarkedet]:[Banksektoren]])</f>
        <v>-0.14724300248432748</v>
      </c>
    </row>
    <row r="564" spans="1:8" x14ac:dyDescent="0.3">
      <c r="A564" s="7">
        <v>41539</v>
      </c>
      <c r="B564" s="68">
        <v>5.9511826278883871E-2</v>
      </c>
      <c r="C564" s="68">
        <v>3.8521766876183305E-2</v>
      </c>
      <c r="D564" s="68">
        <v>5.0376921784340105E-2</v>
      </c>
      <c r="E564" s="68">
        <v>3.6411014652665982E-2</v>
      </c>
      <c r="F564" s="68">
        <v>2.7086692107582265E-2</v>
      </c>
      <c r="G564" s="68">
        <v>6.413387375607528E-2</v>
      </c>
      <c r="H564" s="68">
        <f ca="1">Tabel_Core.accdb3[[#This Row],[Indikator]]-SUM(Tabel_Core.accdb3[[#This Row],[Pengemarkedet]:[Banksektoren]])</f>
        <v>-0.1570184428979631</v>
      </c>
    </row>
    <row r="565" spans="1:8" x14ac:dyDescent="0.3">
      <c r="A565" s="7">
        <v>41546</v>
      </c>
      <c r="B565" s="68">
        <v>6.052327746112568E-2</v>
      </c>
      <c r="C565" s="68">
        <v>3.7281272942052093E-2</v>
      </c>
      <c r="D565" s="68">
        <v>5.0623700349448693E-2</v>
      </c>
      <c r="E565" s="68">
        <v>3.310522475485346E-2</v>
      </c>
      <c r="F565" s="68">
        <v>2.5163614237259352E-2</v>
      </c>
      <c r="G565" s="68">
        <v>6.8472763450482976E-2</v>
      </c>
      <c r="H565" s="68">
        <f ca="1">Tabel_Core.accdb3[[#This Row],[Indikator]]-SUM(Tabel_Core.accdb3[[#This Row],[Pengemarkedet]:[Banksektoren]])</f>
        <v>-0.15412329827297089</v>
      </c>
    </row>
    <row r="566" spans="1:8" x14ac:dyDescent="0.3">
      <c r="A566" s="7">
        <v>41553</v>
      </c>
      <c r="B566" s="68">
        <v>5.4729259427422808E-2</v>
      </c>
      <c r="C566" s="68">
        <v>3.5421898976692567E-2</v>
      </c>
      <c r="D566" s="68">
        <v>4.3277388546836638E-2</v>
      </c>
      <c r="E566" s="68">
        <v>2.6891241833680028E-2</v>
      </c>
      <c r="F566" s="68">
        <v>2.4701792233642269E-2</v>
      </c>
      <c r="G566" s="68">
        <v>6.2826300532441842E-2</v>
      </c>
      <c r="H566" s="68">
        <f ca="1">Tabel_Core.accdb3[[#This Row],[Indikator]]-SUM(Tabel_Core.accdb3[[#This Row],[Pengemarkedet]:[Banksektoren]])</f>
        <v>-0.13838936269587054</v>
      </c>
    </row>
    <row r="567" spans="1:8" x14ac:dyDescent="0.3">
      <c r="A567" s="7">
        <v>41560</v>
      </c>
      <c r="B567" s="68">
        <v>5.1733783529080223E-2</v>
      </c>
      <c r="C567" s="68">
        <v>3.4814935358629812E-2</v>
      </c>
      <c r="D567" s="68">
        <v>3.9670018439553839E-2</v>
      </c>
      <c r="E567" s="68">
        <v>2.7475491768311211E-2</v>
      </c>
      <c r="F567" s="68">
        <v>2.4263758193444541E-2</v>
      </c>
      <c r="G567" s="68">
        <v>6.0203751156011905E-2</v>
      </c>
      <c r="H567" s="68">
        <f ca="1">Tabel_Core.accdb3[[#This Row],[Indikator]]-SUM(Tabel_Core.accdb3[[#This Row],[Pengemarkedet]:[Banksektoren]])</f>
        <v>-0.13469417138687106</v>
      </c>
    </row>
    <row r="568" spans="1:8" x14ac:dyDescent="0.3">
      <c r="A568" s="7">
        <v>41567</v>
      </c>
      <c r="B568" s="68">
        <v>4.8519628009613229E-2</v>
      </c>
      <c r="C568" s="68">
        <v>3.2813879109847052E-2</v>
      </c>
      <c r="D568" s="68">
        <v>3.634451268787952E-2</v>
      </c>
      <c r="E568" s="68">
        <v>2.7281976355809978E-2</v>
      </c>
      <c r="F568" s="68">
        <v>2.0103750457567848E-2</v>
      </c>
      <c r="G568" s="68">
        <v>5.6879737352654496E-2</v>
      </c>
      <c r="H568" s="68">
        <f ca="1">Tabel_Core.accdb3[[#This Row],[Indikator]]-SUM(Tabel_Core.accdb3[[#This Row],[Pengemarkedet]:[Banksektoren]])</f>
        <v>-0.12490422795414566</v>
      </c>
    </row>
    <row r="569" spans="1:8" x14ac:dyDescent="0.3">
      <c r="A569" s="7">
        <v>41574</v>
      </c>
      <c r="B569" s="68">
        <v>4.3955616064915923E-2</v>
      </c>
      <c r="C569" s="68">
        <v>3.1405274870653317E-2</v>
      </c>
      <c r="D569" s="68">
        <v>3.2317181241982539E-2</v>
      </c>
      <c r="E569" s="68">
        <v>2.6499328206899077E-2</v>
      </c>
      <c r="F569" s="68">
        <v>1.8682504130242358E-2</v>
      </c>
      <c r="G569" s="68">
        <v>5.0634497334913167E-2</v>
      </c>
      <c r="H569" s="68">
        <f ca="1">Tabel_Core.accdb3[[#This Row],[Indikator]]-SUM(Tabel_Core.accdb3[[#This Row],[Pengemarkedet]:[Banksektoren]])</f>
        <v>-0.11558316971977452</v>
      </c>
    </row>
    <row r="570" spans="1:8" x14ac:dyDescent="0.3">
      <c r="A570" s="7">
        <v>41581</v>
      </c>
      <c r="B570" s="68">
        <v>4.1079834539591117E-2</v>
      </c>
      <c r="C570" s="68">
        <v>3.3627218305727756E-2</v>
      </c>
      <c r="D570" s="68">
        <v>3.2195473985541713E-2</v>
      </c>
      <c r="E570" s="68">
        <v>3.1264389940944493E-2</v>
      </c>
      <c r="F570" s="68">
        <v>1.734742941505588E-2</v>
      </c>
      <c r="G570" s="68">
        <v>4.6806350027277434E-2</v>
      </c>
      <c r="H570" s="68">
        <f ca="1">Tabel_Core.accdb3[[#This Row],[Indikator]]-SUM(Tabel_Core.accdb3[[#This Row],[Pengemarkedet]:[Banksektoren]])</f>
        <v>-0.12016102713495615</v>
      </c>
    </row>
    <row r="571" spans="1:8" x14ac:dyDescent="0.3">
      <c r="A571" s="7">
        <v>41588</v>
      </c>
      <c r="B571" s="68">
        <v>3.9391421274054657E-2</v>
      </c>
      <c r="C571" s="68">
        <v>3.5351901564537297E-2</v>
      </c>
      <c r="D571" s="68">
        <v>3.4887846841436893E-2</v>
      </c>
      <c r="E571" s="68">
        <v>3.0799445644123596E-2</v>
      </c>
      <c r="F571" s="68">
        <v>2.1231749478237534E-2</v>
      </c>
      <c r="G571" s="68">
        <v>4.6675566901892965E-2</v>
      </c>
      <c r="H571" s="68">
        <f ca="1">Tabel_Core.accdb3[[#This Row],[Indikator]]-SUM(Tabel_Core.accdb3[[#This Row],[Pengemarkedet]:[Banksektoren]])</f>
        <v>-0.12955508915617364</v>
      </c>
    </row>
    <row r="572" spans="1:8" x14ac:dyDescent="0.3">
      <c r="A572" s="7">
        <v>41595</v>
      </c>
      <c r="B572" s="68">
        <v>3.6690077676239517E-2</v>
      </c>
      <c r="C572" s="68">
        <v>3.5803818516113507E-2</v>
      </c>
      <c r="D572" s="68">
        <v>3.2256752081425054E-2</v>
      </c>
      <c r="E572" s="68">
        <v>2.9456788396850113E-2</v>
      </c>
      <c r="F572" s="68">
        <v>2.543208743445835E-2</v>
      </c>
      <c r="G572" s="68">
        <v>4.5288770605363585E-2</v>
      </c>
      <c r="H572" s="68">
        <f ca="1">Tabel_Core.accdb3[[#This Row],[Indikator]]-SUM(Tabel_Core.accdb3[[#This Row],[Pengemarkedet]:[Banksektoren]])</f>
        <v>-0.13154813935797108</v>
      </c>
    </row>
    <row r="573" spans="1:8" x14ac:dyDescent="0.3">
      <c r="A573" s="7">
        <v>41602</v>
      </c>
      <c r="B573" s="68">
        <v>3.5800543519799742E-2</v>
      </c>
      <c r="C573" s="68">
        <v>3.555721763808814E-2</v>
      </c>
      <c r="D573" s="68">
        <v>3.086376445422415E-2</v>
      </c>
      <c r="E573" s="68">
        <v>2.912628004327103E-2</v>
      </c>
      <c r="F573" s="68">
        <v>2.7184928847094843E-2</v>
      </c>
      <c r="G573" s="68">
        <v>4.7458152946422409E-2</v>
      </c>
      <c r="H573" s="68">
        <f ca="1">Tabel_Core.accdb3[[#This Row],[Indikator]]-SUM(Tabel_Core.accdb3[[#This Row],[Pengemarkedet]:[Banksektoren]])</f>
        <v>-0.13438980040930082</v>
      </c>
    </row>
    <row r="574" spans="1:8" x14ac:dyDescent="0.3">
      <c r="A574" s="7">
        <v>41609</v>
      </c>
      <c r="B574" s="68">
        <v>3.4550333696604776E-2</v>
      </c>
      <c r="C574" s="68">
        <v>3.3874115185987361E-2</v>
      </c>
      <c r="D574" s="68">
        <v>2.9255471134655701E-2</v>
      </c>
      <c r="E574" s="68">
        <v>2.6215285136997613E-2</v>
      </c>
      <c r="F574" s="68">
        <v>2.4589775586682759E-2</v>
      </c>
      <c r="G574" s="68">
        <v>4.8009761590764824E-2</v>
      </c>
      <c r="H574" s="68">
        <f ca="1">Tabel_Core.accdb3[[#This Row],[Indikator]]-SUM(Tabel_Core.accdb3[[#This Row],[Pengemarkedet]:[Banksektoren]])</f>
        <v>-0.12739407493848348</v>
      </c>
    </row>
    <row r="575" spans="1:8" x14ac:dyDescent="0.3">
      <c r="A575" s="7">
        <v>41616</v>
      </c>
      <c r="B575" s="68">
        <v>3.2068482457401112E-2</v>
      </c>
      <c r="C575" s="68">
        <v>3.1695550825437568E-2</v>
      </c>
      <c r="D575" s="68">
        <v>2.6450518462706844E-2</v>
      </c>
      <c r="E575" s="68">
        <v>2.2198507201850889E-2</v>
      </c>
      <c r="F575" s="68">
        <v>2.3374334449227496E-2</v>
      </c>
      <c r="G575" s="68">
        <v>4.4221154053837183E-2</v>
      </c>
      <c r="H575" s="68">
        <f ca="1">Tabel_Core.accdb3[[#This Row],[Indikator]]-SUM(Tabel_Core.accdb3[[#This Row],[Pengemarkedet]:[Banksektoren]])</f>
        <v>-0.11587158253565887</v>
      </c>
    </row>
    <row r="576" spans="1:8" x14ac:dyDescent="0.3">
      <c r="A576" s="7">
        <v>41623</v>
      </c>
      <c r="B576" s="68">
        <v>3.027663297688428E-2</v>
      </c>
      <c r="C576" s="68">
        <v>3.1692149161268258E-2</v>
      </c>
      <c r="D576" s="68">
        <v>2.4859812514838479E-2</v>
      </c>
      <c r="E576" s="68">
        <v>2.1306643221670082E-2</v>
      </c>
      <c r="F576" s="68">
        <v>2.0139537907593194E-2</v>
      </c>
      <c r="G576" s="68">
        <v>4.2800763777831666E-2</v>
      </c>
      <c r="H576" s="68">
        <f ca="1">Tabel_Core.accdb3[[#This Row],[Indikator]]-SUM(Tabel_Core.accdb3[[#This Row],[Pengemarkedet]:[Banksektoren]])</f>
        <v>-0.1105222736063174</v>
      </c>
    </row>
    <row r="577" spans="1:8" x14ac:dyDescent="0.3">
      <c r="A577" s="7">
        <v>41630</v>
      </c>
      <c r="B577" s="68">
        <v>3.1925037633762796E-2</v>
      </c>
      <c r="C577" s="68">
        <v>3.2478321139994291E-2</v>
      </c>
      <c r="D577" s="68">
        <v>2.4861796280749297E-2</v>
      </c>
      <c r="E577" s="68">
        <v>2.6083675907418391E-2</v>
      </c>
      <c r="F577" s="68">
        <v>2.0841687966633389E-2</v>
      </c>
      <c r="G577" s="68">
        <v>4.2007077909153721E-2</v>
      </c>
      <c r="H577" s="68">
        <f ca="1">Tabel_Core.accdb3[[#This Row],[Indikator]]-SUM(Tabel_Core.accdb3[[#This Row],[Pengemarkedet]:[Banksektoren]])</f>
        <v>-0.11434752157018631</v>
      </c>
    </row>
    <row r="578" spans="1:8" x14ac:dyDescent="0.3">
      <c r="A578" s="7">
        <v>41637</v>
      </c>
      <c r="B578" s="68">
        <v>3.004026655443821E-2</v>
      </c>
      <c r="C578" s="68">
        <v>2.8262522954720249E-2</v>
      </c>
      <c r="D578" s="68">
        <v>2.2809321510453243E-2</v>
      </c>
      <c r="E578" s="68">
        <v>2.0478734458832006E-2</v>
      </c>
      <c r="F578" s="68">
        <v>1.773628556440553E-2</v>
      </c>
      <c r="G578" s="68">
        <v>3.8501661834142734E-2</v>
      </c>
      <c r="H578" s="68">
        <f ca="1">Tabel_Core.accdb3[[#This Row],[Indikator]]-SUM(Tabel_Core.accdb3[[#This Row],[Pengemarkedet]:[Banksektoren]])</f>
        <v>-9.7748259768115534E-2</v>
      </c>
    </row>
    <row r="579" spans="1:8" x14ac:dyDescent="0.3">
      <c r="A579" s="7">
        <v>41644</v>
      </c>
      <c r="B579" s="68">
        <v>3.2341232422643938E-2</v>
      </c>
      <c r="C579" s="68">
        <v>2.6560018351945727E-2</v>
      </c>
      <c r="D579" s="68">
        <v>1.9047582999286945E-2</v>
      </c>
      <c r="E579" s="68">
        <v>1.984537980172673E-2</v>
      </c>
      <c r="F579" s="68">
        <v>1.9061715134363579E-2</v>
      </c>
      <c r="G579" s="68">
        <v>3.6536596886759136E-2</v>
      </c>
      <c r="H579" s="68">
        <f ca="1">Tabel_Core.accdb3[[#This Row],[Indikator]]-SUM(Tabel_Core.accdb3[[#This Row],[Pengemarkedet]:[Banksektoren]])</f>
        <v>-8.8710060751438169E-2</v>
      </c>
    </row>
    <row r="580" spans="1:8" x14ac:dyDescent="0.3">
      <c r="A580" s="7">
        <v>41651</v>
      </c>
      <c r="B580" s="68">
        <v>3.4039067853632039E-2</v>
      </c>
      <c r="C580" s="68">
        <v>2.5458740724915371E-2</v>
      </c>
      <c r="D580" s="68">
        <v>1.9635406004756446E-2</v>
      </c>
      <c r="E580" s="68">
        <v>1.9421201801804087E-2</v>
      </c>
      <c r="F580" s="68">
        <v>1.8689417985007086E-2</v>
      </c>
      <c r="G580" s="68">
        <v>3.3128263200440794E-2</v>
      </c>
      <c r="H580" s="68">
        <f ca="1">Tabel_Core.accdb3[[#This Row],[Indikator]]-SUM(Tabel_Core.accdb3[[#This Row],[Pengemarkedet]:[Banksektoren]])</f>
        <v>-8.2293961863291742E-2</v>
      </c>
    </row>
    <row r="581" spans="1:8" x14ac:dyDescent="0.3">
      <c r="A581" s="7">
        <v>41658</v>
      </c>
      <c r="B581" s="68">
        <v>3.0045175132879819E-2</v>
      </c>
      <c r="C581" s="68">
        <v>2.3490345389400445E-2</v>
      </c>
      <c r="D581" s="68">
        <v>1.8071066490138919E-2</v>
      </c>
      <c r="E581" s="68">
        <v>1.1074737887872416E-2</v>
      </c>
      <c r="F581" s="68">
        <v>1.851313292563191E-2</v>
      </c>
      <c r="G581" s="68">
        <v>2.6027704886548094E-2</v>
      </c>
      <c r="H581" s="68">
        <f ca="1">Tabel_Core.accdb3[[#This Row],[Indikator]]-SUM(Tabel_Core.accdb3[[#This Row],[Pengemarkedet]:[Banksektoren]])</f>
        <v>-6.7131812446711958E-2</v>
      </c>
    </row>
    <row r="582" spans="1:8" x14ac:dyDescent="0.3">
      <c r="A582" s="7">
        <v>41665</v>
      </c>
      <c r="B582" s="68">
        <v>4.197054007337829E-2</v>
      </c>
      <c r="C582" s="68">
        <v>2.7155294957301224E-2</v>
      </c>
      <c r="D582" s="68">
        <v>2.1844390980609564E-2</v>
      </c>
      <c r="E582" s="68">
        <v>1.7747952803751001E-2</v>
      </c>
      <c r="F582" s="68">
        <v>2.4674609039622715E-2</v>
      </c>
      <c r="G582" s="68">
        <v>3.4773179630715752E-2</v>
      </c>
      <c r="H582" s="68">
        <f ca="1">Tabel_Core.accdb3[[#This Row],[Indikator]]-SUM(Tabel_Core.accdb3[[#This Row],[Pengemarkedet]:[Banksektoren]])</f>
        <v>-8.4224887338621948E-2</v>
      </c>
    </row>
    <row r="583" spans="1:8" x14ac:dyDescent="0.3">
      <c r="A583" s="7">
        <v>41672</v>
      </c>
      <c r="B583" s="68">
        <v>5.2592004594958802E-2</v>
      </c>
      <c r="C583" s="68">
        <v>3.0355233278570346E-2</v>
      </c>
      <c r="D583" s="68">
        <v>2.4441469211406511E-2</v>
      </c>
      <c r="E583" s="68">
        <v>2.9040786021974303E-2</v>
      </c>
      <c r="F583" s="68">
        <v>2.0885002045088859E-2</v>
      </c>
      <c r="G583" s="68">
        <v>4.3694827609982709E-2</v>
      </c>
      <c r="H583" s="68">
        <f ca="1">Tabel_Core.accdb3[[#This Row],[Indikator]]-SUM(Tabel_Core.accdb3[[#This Row],[Pengemarkedet]:[Banksektoren]])</f>
        <v>-9.5825313572063947E-2</v>
      </c>
    </row>
    <row r="584" spans="1:8" x14ac:dyDescent="0.3">
      <c r="A584" s="7">
        <v>41679</v>
      </c>
      <c r="B584" s="68">
        <v>6.3949364860445404E-2</v>
      </c>
      <c r="C584" s="68">
        <v>3.5590184269581826E-2</v>
      </c>
      <c r="D584" s="68">
        <v>2.6469587134203457E-2</v>
      </c>
      <c r="E584" s="68">
        <v>3.7889795354592873E-2</v>
      </c>
      <c r="F584" s="68">
        <v>2.2707843492832003E-2</v>
      </c>
      <c r="G584" s="68">
        <v>5.4560156692768765E-2</v>
      </c>
      <c r="H584" s="68">
        <f ca="1">Tabel_Core.accdb3[[#This Row],[Indikator]]-SUM(Tabel_Core.accdb3[[#This Row],[Pengemarkedet]:[Banksektoren]])</f>
        <v>-0.11326820208353351</v>
      </c>
    </row>
    <row r="585" spans="1:8" x14ac:dyDescent="0.3">
      <c r="A585" s="7">
        <v>41686</v>
      </c>
      <c r="B585" s="68">
        <v>6.7645886032367528E-2</v>
      </c>
      <c r="C585" s="68">
        <v>3.5591804461395392E-2</v>
      </c>
      <c r="D585" s="68">
        <v>2.6840972638611002E-2</v>
      </c>
      <c r="E585" s="68">
        <v>3.9802002824076949E-2</v>
      </c>
      <c r="F585" s="68">
        <v>2.3900460433052117E-2</v>
      </c>
      <c r="G585" s="68">
        <v>5.8278169882392879E-2</v>
      </c>
      <c r="H585" s="68">
        <f ca="1">Tabel_Core.accdb3[[#This Row],[Indikator]]-SUM(Tabel_Core.accdb3[[#This Row],[Pengemarkedet]:[Banksektoren]])</f>
        <v>-0.11676752420716079</v>
      </c>
    </row>
    <row r="586" spans="1:8" x14ac:dyDescent="0.3">
      <c r="A586" s="7">
        <v>41693</v>
      </c>
      <c r="B586" s="68">
        <v>6.018414325497351E-2</v>
      </c>
      <c r="C586" s="68">
        <v>3.3542174215474445E-2</v>
      </c>
      <c r="D586" s="68">
        <v>2.366054785760207E-2</v>
      </c>
      <c r="E586" s="68">
        <v>3.5187454914280589E-2</v>
      </c>
      <c r="F586" s="68">
        <v>2.1415471066743588E-2</v>
      </c>
      <c r="G586" s="68">
        <v>5.1802433518998485E-2</v>
      </c>
      <c r="H586" s="68">
        <f ca="1">Tabel_Core.accdb3[[#This Row],[Indikator]]-SUM(Tabel_Core.accdb3[[#This Row],[Pengemarkedet]:[Banksektoren]])</f>
        <v>-0.10542393831812566</v>
      </c>
    </row>
    <row r="587" spans="1:8" x14ac:dyDescent="0.3">
      <c r="A587" s="7">
        <v>41700</v>
      </c>
      <c r="B587" s="68">
        <v>6.1713509031486459E-2</v>
      </c>
      <c r="C587" s="68">
        <v>3.3805580430072389E-2</v>
      </c>
      <c r="D587" s="68">
        <v>2.7205117277966838E-2</v>
      </c>
      <c r="E587" s="68">
        <v>3.2982292368167382E-2</v>
      </c>
      <c r="F587" s="68">
        <v>2.3904440417613911E-2</v>
      </c>
      <c r="G587" s="68">
        <v>5.0423389525106402E-2</v>
      </c>
      <c r="H587" s="68">
        <f ca="1">Tabel_Core.accdb3[[#This Row],[Indikator]]-SUM(Tabel_Core.accdb3[[#This Row],[Pengemarkedet]:[Banksektoren]])</f>
        <v>-0.10660731098744047</v>
      </c>
    </row>
    <row r="588" spans="1:8" x14ac:dyDescent="0.3">
      <c r="A588" s="7">
        <v>41707</v>
      </c>
      <c r="B588" s="68">
        <v>6.4763464382375902E-2</v>
      </c>
      <c r="C588" s="68">
        <v>3.340819206113832E-2</v>
      </c>
      <c r="D588" s="68">
        <v>2.9169329318861084E-2</v>
      </c>
      <c r="E588" s="68">
        <v>3.4250375254364952E-2</v>
      </c>
      <c r="F588" s="68">
        <v>2.6302469019437683E-2</v>
      </c>
      <c r="G588" s="68">
        <v>4.8782248108311173E-2</v>
      </c>
      <c r="H588" s="68">
        <f ca="1">Tabel_Core.accdb3[[#This Row],[Indikator]]-SUM(Tabel_Core.accdb3[[#This Row],[Pengemarkedet]:[Banksektoren]])</f>
        <v>-0.10714914937973732</v>
      </c>
    </row>
    <row r="589" spans="1:8" x14ac:dyDescent="0.3">
      <c r="A589" s="7">
        <v>41714</v>
      </c>
      <c r="B589" s="68">
        <v>7.7504141785494224E-2</v>
      </c>
      <c r="C589" s="68">
        <v>3.7033065867535041E-2</v>
      </c>
      <c r="D589" s="68">
        <v>3.3757959463275193E-2</v>
      </c>
      <c r="E589" s="68">
        <v>4.6883741084716941E-2</v>
      </c>
      <c r="F589" s="68">
        <v>2.2366412886559064E-2</v>
      </c>
      <c r="G589" s="68">
        <v>5.5246035258019417E-2</v>
      </c>
      <c r="H589" s="68">
        <f ca="1">Tabel_Core.accdb3[[#This Row],[Indikator]]-SUM(Tabel_Core.accdb3[[#This Row],[Pengemarkedet]:[Banksektoren]])</f>
        <v>-0.11778307277461145</v>
      </c>
    </row>
    <row r="590" spans="1:8" x14ac:dyDescent="0.3">
      <c r="A590" s="7">
        <v>41721</v>
      </c>
      <c r="B590" s="68">
        <v>8.8660704711849211E-2</v>
      </c>
      <c r="C590" s="68">
        <v>3.885834927473715E-2</v>
      </c>
      <c r="D590" s="68">
        <v>3.7334877727961562E-2</v>
      </c>
      <c r="E590" s="68">
        <v>5.341508681331323E-2</v>
      </c>
      <c r="F590" s="68">
        <v>2.4488972825955149E-2</v>
      </c>
      <c r="G590" s="68">
        <v>6.382846248748221E-2</v>
      </c>
      <c r="H590" s="68">
        <f ca="1">Tabel_Core.accdb3[[#This Row],[Indikator]]-SUM(Tabel_Core.accdb3[[#This Row],[Pengemarkedet]:[Banksektoren]])</f>
        <v>-0.12926504441760006</v>
      </c>
    </row>
    <row r="591" spans="1:8" x14ac:dyDescent="0.3">
      <c r="A591" s="7">
        <v>41728</v>
      </c>
      <c r="B591" s="68">
        <v>8.8277879587861291E-2</v>
      </c>
      <c r="C591" s="68">
        <v>3.8779230359949735E-2</v>
      </c>
      <c r="D591" s="68">
        <v>3.3717475623836507E-2</v>
      </c>
      <c r="E591" s="68">
        <v>5.6308331295949234E-2</v>
      </c>
      <c r="F591" s="68">
        <v>2.5106015347295483E-2</v>
      </c>
      <c r="G591" s="68">
        <v>6.3258515357980924E-2</v>
      </c>
      <c r="H591" s="68">
        <f ca="1">Tabel_Core.accdb3[[#This Row],[Indikator]]-SUM(Tabel_Core.accdb3[[#This Row],[Pengemarkedet]:[Banksektoren]])</f>
        <v>-0.12889168839715057</v>
      </c>
    </row>
    <row r="592" spans="1:8" x14ac:dyDescent="0.3">
      <c r="A592" s="7">
        <v>41735</v>
      </c>
      <c r="B592" s="68">
        <v>7.619278743624304E-2</v>
      </c>
      <c r="C592" s="68">
        <v>3.4570438976966426E-2</v>
      </c>
      <c r="D592" s="68">
        <v>2.9536877213431241E-2</v>
      </c>
      <c r="E592" s="68">
        <v>4.724516658250863E-2</v>
      </c>
      <c r="F592" s="68">
        <v>1.8822815145035192E-2</v>
      </c>
      <c r="G592" s="68">
        <v>5.7461515056183896E-2</v>
      </c>
      <c r="H592" s="68">
        <f ca="1">Tabel_Core.accdb3[[#This Row],[Indikator]]-SUM(Tabel_Core.accdb3[[#This Row],[Pengemarkedet]:[Banksektoren]])</f>
        <v>-0.11144402553788234</v>
      </c>
    </row>
    <row r="593" spans="1:8" x14ac:dyDescent="0.3">
      <c r="A593" s="7">
        <v>41742</v>
      </c>
      <c r="B593" s="68">
        <v>7.4211002160644413E-2</v>
      </c>
      <c r="C593" s="68">
        <v>3.1830813064959766E-2</v>
      </c>
      <c r="D593" s="68">
        <v>2.7973035989505381E-2</v>
      </c>
      <c r="E593" s="68">
        <v>4.521767336699023E-2</v>
      </c>
      <c r="F593" s="68">
        <v>2.1064880516614863E-2</v>
      </c>
      <c r="G593" s="68">
        <v>5.4808280919390565E-2</v>
      </c>
      <c r="H593" s="68">
        <f ca="1">Tabel_Core.accdb3[[#This Row],[Indikator]]-SUM(Tabel_Core.accdb3[[#This Row],[Pengemarkedet]:[Banksektoren]])</f>
        <v>-0.10668368169681641</v>
      </c>
    </row>
    <row r="594" spans="1:8" x14ac:dyDescent="0.3">
      <c r="A594" s="7">
        <v>41749</v>
      </c>
      <c r="B594" s="68">
        <v>7.058784965305348E-2</v>
      </c>
      <c r="C594" s="68">
        <v>2.9610307023168185E-2</v>
      </c>
      <c r="D594" s="68">
        <v>2.4993974053763739E-2</v>
      </c>
      <c r="E594" s="68">
        <v>4.597746273879396E-2</v>
      </c>
      <c r="F594" s="68">
        <v>1.5424860150846207E-2</v>
      </c>
      <c r="G594" s="68">
        <v>4.9883725784295299E-2</v>
      </c>
      <c r="H594" s="68">
        <f ca="1">Tabel_Core.accdb3[[#This Row],[Indikator]]-SUM(Tabel_Core.accdb3[[#This Row],[Pengemarkedet]:[Banksektoren]])</f>
        <v>-9.5302480097813891E-2</v>
      </c>
    </row>
    <row r="595" spans="1:8" x14ac:dyDescent="0.3">
      <c r="A595" s="7">
        <v>41756</v>
      </c>
      <c r="B595" s="68">
        <v>6.8048113741715641E-2</v>
      </c>
      <c r="C595" s="68">
        <v>2.6729559010506991E-2</v>
      </c>
      <c r="D595" s="68">
        <v>2.3347940553961485E-2</v>
      </c>
      <c r="E595" s="68">
        <v>4.43173729266408E-2</v>
      </c>
      <c r="F595" s="68">
        <v>9.8866224963718771E-3</v>
      </c>
      <c r="G595" s="68">
        <v>4.7156459548486115E-2</v>
      </c>
      <c r="H595" s="68">
        <f ca="1">Tabel_Core.accdb3[[#This Row],[Indikator]]-SUM(Tabel_Core.accdb3[[#This Row],[Pengemarkedet]:[Banksektoren]])</f>
        <v>-8.3389840794251616E-2</v>
      </c>
    </row>
    <row r="596" spans="1:8" x14ac:dyDescent="0.3">
      <c r="A596" s="7">
        <v>41763</v>
      </c>
      <c r="B596" s="68">
        <v>7.2144134047931449E-2</v>
      </c>
      <c r="C596" s="68">
        <v>2.5078776892359496E-2</v>
      </c>
      <c r="D596" s="68">
        <v>2.2628679148500745E-2</v>
      </c>
      <c r="E596" s="68">
        <v>4.7747070623234716E-2</v>
      </c>
      <c r="F596" s="68">
        <v>9.7221340113259752E-3</v>
      </c>
      <c r="G596" s="68">
        <v>4.6288852651342902E-2</v>
      </c>
      <c r="H596" s="68">
        <f ca="1">Tabel_Core.accdb3[[#This Row],[Indikator]]-SUM(Tabel_Core.accdb3[[#This Row],[Pengemarkedet]:[Banksektoren]])</f>
        <v>-7.9321379278832385E-2</v>
      </c>
    </row>
    <row r="597" spans="1:8" x14ac:dyDescent="0.3">
      <c r="A597" s="7">
        <v>41770</v>
      </c>
      <c r="B597" s="68">
        <v>6.3529544749953898E-2</v>
      </c>
      <c r="C597" s="68">
        <v>2.4125947255601327E-2</v>
      </c>
      <c r="D597" s="68">
        <v>1.9173667905277584E-2</v>
      </c>
      <c r="E597" s="68">
        <v>4.1371648465924178E-2</v>
      </c>
      <c r="F597" s="68">
        <v>7.7054202484062011E-3</v>
      </c>
      <c r="G597" s="68">
        <v>3.9118520407776296E-2</v>
      </c>
      <c r="H597" s="68">
        <f ca="1">Tabel_Core.accdb3[[#This Row],[Indikator]]-SUM(Tabel_Core.accdb3[[#This Row],[Pengemarkedet]:[Banksektoren]])</f>
        <v>-6.7965659533031686E-2</v>
      </c>
    </row>
    <row r="598" spans="1:8" x14ac:dyDescent="0.3">
      <c r="A598" s="7">
        <v>41777</v>
      </c>
      <c r="B598" s="68">
        <v>6.1926773458089716E-2</v>
      </c>
      <c r="C598" s="68">
        <v>2.6592983820466327E-2</v>
      </c>
      <c r="D598" s="68">
        <v>2.2194201863760601E-2</v>
      </c>
      <c r="E598" s="68">
        <v>4.0573632485996255E-2</v>
      </c>
      <c r="F598" s="68">
        <v>1.0771122689823774E-2</v>
      </c>
      <c r="G598" s="68">
        <v>3.4110908850231089E-2</v>
      </c>
      <c r="H598" s="68">
        <f ca="1">Tabel_Core.accdb3[[#This Row],[Indikator]]-SUM(Tabel_Core.accdb3[[#This Row],[Pengemarkedet]:[Banksektoren]])</f>
        <v>-7.2316076252188333E-2</v>
      </c>
    </row>
    <row r="599" spans="1:8" x14ac:dyDescent="0.3">
      <c r="A599" s="7">
        <v>41784</v>
      </c>
      <c r="B599" s="68">
        <v>6.1865264719602249E-2</v>
      </c>
      <c r="C599" s="68">
        <v>2.764140679382197E-2</v>
      </c>
      <c r="D599" s="68">
        <v>2.3269097071486528E-2</v>
      </c>
      <c r="E599" s="68">
        <v>3.96571061227056E-2</v>
      </c>
      <c r="F599" s="68">
        <v>1.3615593652904281E-2</v>
      </c>
      <c r="G599" s="68">
        <v>3.3017301750684742E-2</v>
      </c>
      <c r="H599" s="68">
        <f ca="1">Tabel_Core.accdb3[[#This Row],[Indikator]]-SUM(Tabel_Core.accdb3[[#This Row],[Pengemarkedet]:[Banksektoren]])</f>
        <v>-7.5335240672000897E-2</v>
      </c>
    </row>
    <row r="600" spans="1:8" x14ac:dyDescent="0.3">
      <c r="A600" s="7">
        <v>41791</v>
      </c>
      <c r="B600" s="68">
        <v>5.9758259601591611E-2</v>
      </c>
      <c r="C600" s="68">
        <v>2.7734845813131501E-2</v>
      </c>
      <c r="D600" s="68">
        <v>2.2307732868778005E-2</v>
      </c>
      <c r="E600" s="68">
        <v>3.811891282797971E-2</v>
      </c>
      <c r="F600" s="68">
        <v>1.3419966775152448E-2</v>
      </c>
      <c r="G600" s="68">
        <v>3.2228277786197752E-2</v>
      </c>
      <c r="H600" s="68">
        <f ca="1">Tabel_Core.accdb3[[#This Row],[Indikator]]-SUM(Tabel_Core.accdb3[[#This Row],[Pengemarkedet]:[Banksektoren]])</f>
        <v>-7.4051476469647798E-2</v>
      </c>
    </row>
    <row r="601" spans="1:8" x14ac:dyDescent="0.3">
      <c r="A601" s="7">
        <v>41798</v>
      </c>
      <c r="B601" s="68">
        <v>6.2814618020700597E-2</v>
      </c>
      <c r="C601" s="68">
        <v>2.8376626384906414E-2</v>
      </c>
      <c r="D601" s="68">
        <v>2.5221032764892692E-2</v>
      </c>
      <c r="E601" s="68">
        <v>3.8814196074368972E-2</v>
      </c>
      <c r="F601" s="68">
        <v>1.4727008027466817E-2</v>
      </c>
      <c r="G601" s="68">
        <v>3.2735037026194125E-2</v>
      </c>
      <c r="H601" s="68">
        <f ca="1">Tabel_Core.accdb3[[#This Row],[Indikator]]-SUM(Tabel_Core.accdb3[[#This Row],[Pengemarkedet]:[Banksektoren]])</f>
        <v>-7.7059282257128436E-2</v>
      </c>
    </row>
    <row r="602" spans="1:8" x14ac:dyDescent="0.3">
      <c r="A602" s="7">
        <v>41805</v>
      </c>
      <c r="B602" s="68">
        <v>6.1342093464821917E-2</v>
      </c>
      <c r="C602" s="68">
        <v>2.8883444901145153E-2</v>
      </c>
      <c r="D602" s="68">
        <v>2.1964831039648462E-2</v>
      </c>
      <c r="E602" s="68">
        <v>3.7660279950154835E-2</v>
      </c>
      <c r="F602" s="68">
        <v>1.5773054757875285E-2</v>
      </c>
      <c r="G602" s="68">
        <v>3.3789418059059259E-2</v>
      </c>
      <c r="H602" s="68">
        <f ca="1">Tabel_Core.accdb3[[#This Row],[Indikator]]-SUM(Tabel_Core.accdb3[[#This Row],[Pengemarkedet]:[Banksektoren]])</f>
        <v>-7.6728935243061069E-2</v>
      </c>
    </row>
    <row r="603" spans="1:8" x14ac:dyDescent="0.3">
      <c r="A603" s="7">
        <v>41812</v>
      </c>
      <c r="B603" s="68">
        <v>5.1155236881723708E-2</v>
      </c>
      <c r="C603" s="68">
        <v>2.7904379029857689E-2</v>
      </c>
      <c r="D603" s="68">
        <v>2.06118070884291E-2</v>
      </c>
      <c r="E603" s="68">
        <v>2.7396379902093974E-2</v>
      </c>
      <c r="F603" s="68">
        <v>1.4537035334209051E-2</v>
      </c>
      <c r="G603" s="68">
        <v>2.9154684898797276E-2</v>
      </c>
      <c r="H603" s="68">
        <f ca="1">Tabel_Core.accdb3[[#This Row],[Indikator]]-SUM(Tabel_Core.accdb3[[#This Row],[Pengemarkedet]:[Banksektoren]])</f>
        <v>-6.8449049371663379E-2</v>
      </c>
    </row>
    <row r="604" spans="1:8" x14ac:dyDescent="0.3">
      <c r="A604" s="7">
        <v>41819</v>
      </c>
      <c r="B604" s="68">
        <v>4.7779907862473207E-2</v>
      </c>
      <c r="C604" s="68">
        <v>2.9463808673341026E-2</v>
      </c>
      <c r="D604" s="68">
        <v>2.1429361074163333E-2</v>
      </c>
      <c r="E604" s="68">
        <v>2.5108459173849663E-2</v>
      </c>
      <c r="F604" s="68">
        <v>1.5145917016395017E-2</v>
      </c>
      <c r="G604" s="68">
        <v>2.8373177425041168E-2</v>
      </c>
      <c r="H604" s="68">
        <f ca="1">Tabel_Core.accdb3[[#This Row],[Indikator]]-SUM(Tabel_Core.accdb3[[#This Row],[Pengemarkedet]:[Banksektoren]])</f>
        <v>-7.1740815500316996E-2</v>
      </c>
    </row>
    <row r="605" spans="1:8" x14ac:dyDescent="0.3">
      <c r="A605" s="7">
        <v>41826</v>
      </c>
      <c r="B605" s="68">
        <v>4.204042053613001E-2</v>
      </c>
      <c r="C605" s="68">
        <v>2.8649745883199667E-2</v>
      </c>
      <c r="D605" s="68">
        <v>1.8134378675927269E-2</v>
      </c>
      <c r="E605" s="68">
        <v>1.9291798383126151E-2</v>
      </c>
      <c r="F605" s="68">
        <v>1.4890934239636035E-2</v>
      </c>
      <c r="G605" s="68">
        <v>2.9609522837658435E-2</v>
      </c>
      <c r="H605" s="68">
        <f ca="1">Tabel_Core.accdb3[[#This Row],[Indikator]]-SUM(Tabel_Core.accdb3[[#This Row],[Pengemarkedet]:[Banksektoren]])</f>
        <v>-6.853595948341755E-2</v>
      </c>
    </row>
    <row r="606" spans="1:8" x14ac:dyDescent="0.3">
      <c r="A606" s="7">
        <v>41833</v>
      </c>
      <c r="B606" s="68">
        <v>4.1403645675644592E-2</v>
      </c>
      <c r="C606" s="68">
        <v>2.6808595486404935E-2</v>
      </c>
      <c r="D606" s="68">
        <v>1.8034605658894236E-2</v>
      </c>
      <c r="E606" s="68">
        <v>1.979318442408478E-2</v>
      </c>
      <c r="F606" s="68">
        <v>1.2365474419962106E-2</v>
      </c>
      <c r="G606" s="68">
        <v>3.0501902365910959E-2</v>
      </c>
      <c r="H606" s="68">
        <f ca="1">Tabel_Core.accdb3[[#This Row],[Indikator]]-SUM(Tabel_Core.accdb3[[#This Row],[Pengemarkedet]:[Banksektoren]])</f>
        <v>-6.6100116679612436E-2</v>
      </c>
    </row>
    <row r="607" spans="1:8" x14ac:dyDescent="0.3">
      <c r="A607" s="7">
        <v>41840</v>
      </c>
      <c r="B607" s="68">
        <v>4.8048383794033533E-2</v>
      </c>
      <c r="C607" s="68">
        <v>2.7699319694832553E-2</v>
      </c>
      <c r="D607" s="68">
        <v>1.7297622076803933E-2</v>
      </c>
      <c r="E607" s="68">
        <v>2.8256688933295374E-2</v>
      </c>
      <c r="F607" s="68">
        <v>1.222356302424089E-2</v>
      </c>
      <c r="G607" s="68">
        <v>3.5178902898277596E-2</v>
      </c>
      <c r="H607" s="68">
        <f ca="1">Tabel_Core.accdb3[[#This Row],[Indikator]]-SUM(Tabel_Core.accdb3[[#This Row],[Pengemarkedet]:[Banksektoren]])</f>
        <v>-7.2607712833416826E-2</v>
      </c>
    </row>
    <row r="608" spans="1:8" x14ac:dyDescent="0.3">
      <c r="A608" s="7">
        <v>41847</v>
      </c>
      <c r="B608" s="68">
        <v>5.5074044359562938E-2</v>
      </c>
      <c r="C608" s="68">
        <v>2.7428998780575541E-2</v>
      </c>
      <c r="D608" s="68">
        <v>1.9131554387510855E-2</v>
      </c>
      <c r="E608" s="68">
        <v>3.4829442989449899E-2</v>
      </c>
      <c r="F608" s="68">
        <v>1.2150572673972309E-2</v>
      </c>
      <c r="G608" s="68">
        <v>3.7464124819063249E-2</v>
      </c>
      <c r="H608" s="68">
        <f ca="1">Tabel_Core.accdb3[[#This Row],[Indikator]]-SUM(Tabel_Core.accdb3[[#This Row],[Pengemarkedet]:[Banksektoren]])</f>
        <v>-7.5930649291008914E-2</v>
      </c>
    </row>
    <row r="609" spans="1:8" x14ac:dyDescent="0.3">
      <c r="A609" s="7">
        <v>41854</v>
      </c>
      <c r="B609" s="68">
        <v>5.7386948641303358E-2</v>
      </c>
      <c r="C609" s="68">
        <v>2.8039931876604685E-2</v>
      </c>
      <c r="D609" s="68">
        <v>2.0924724804290688E-2</v>
      </c>
      <c r="E609" s="68">
        <v>3.9908640810913283E-2</v>
      </c>
      <c r="F609" s="68">
        <v>9.518650057707757E-3</v>
      </c>
      <c r="G609" s="68">
        <v>3.7679730005766167E-2</v>
      </c>
      <c r="H609" s="68">
        <f ca="1">Tabel_Core.accdb3[[#This Row],[Indikator]]-SUM(Tabel_Core.accdb3[[#This Row],[Pengemarkedet]:[Banksektoren]])</f>
        <v>-7.8684728913979235E-2</v>
      </c>
    </row>
    <row r="610" spans="1:8" x14ac:dyDescent="0.3">
      <c r="A610" s="7">
        <v>41861</v>
      </c>
      <c r="B610" s="68">
        <v>6.8376125980460889E-2</v>
      </c>
      <c r="C610" s="68">
        <v>2.9668120186561255E-2</v>
      </c>
      <c r="D610" s="68">
        <v>2.5932786681250021E-2</v>
      </c>
      <c r="E610" s="68">
        <v>4.7262998773220211E-2</v>
      </c>
      <c r="F610" s="68">
        <v>1.1749858555676083E-2</v>
      </c>
      <c r="G610" s="68">
        <v>4.1924525402169094E-2</v>
      </c>
      <c r="H610" s="68">
        <f ca="1">Tabel_Core.accdb3[[#This Row],[Indikator]]-SUM(Tabel_Core.accdb3[[#This Row],[Pengemarkedet]:[Banksektoren]])</f>
        <v>-8.8162163618415779E-2</v>
      </c>
    </row>
    <row r="611" spans="1:8" x14ac:dyDescent="0.3">
      <c r="A611" s="7">
        <v>41868</v>
      </c>
      <c r="B611" s="68">
        <v>7.0325327501233853E-2</v>
      </c>
      <c r="C611" s="68">
        <v>2.9437489118456572E-2</v>
      </c>
      <c r="D611" s="68">
        <v>2.6043293470969613E-2</v>
      </c>
      <c r="E611" s="68">
        <v>4.740273682297285E-2</v>
      </c>
      <c r="F611" s="68">
        <v>1.2359700395486952E-2</v>
      </c>
      <c r="G611" s="68">
        <v>4.3858722490300768E-2</v>
      </c>
      <c r="H611" s="68">
        <f ca="1">Tabel_Core.accdb3[[#This Row],[Indikator]]-SUM(Tabel_Core.accdb3[[#This Row],[Pengemarkedet]:[Banksektoren]])</f>
        <v>-8.8776614796952896E-2</v>
      </c>
    </row>
    <row r="612" spans="1:8" x14ac:dyDescent="0.3">
      <c r="A612" s="7">
        <v>41875</v>
      </c>
      <c r="B612" s="68">
        <v>6.8568865713804605E-2</v>
      </c>
      <c r="C612" s="68">
        <v>2.9116185329893574E-2</v>
      </c>
      <c r="D612" s="68">
        <v>2.3786605387843621E-2</v>
      </c>
      <c r="E612" s="68">
        <v>4.7291439971308975E-2</v>
      </c>
      <c r="F612" s="68">
        <v>1.2858212858046466E-2</v>
      </c>
      <c r="G612" s="68">
        <v>4.301284305901848E-2</v>
      </c>
      <c r="H612" s="68">
        <f ca="1">Tabel_Core.accdb3[[#This Row],[Indikator]]-SUM(Tabel_Core.accdb3[[#This Row],[Pengemarkedet]:[Banksektoren]])</f>
        <v>-8.7496420892306526E-2</v>
      </c>
    </row>
    <row r="613" spans="1:8" x14ac:dyDescent="0.3">
      <c r="A613" s="7">
        <v>41882</v>
      </c>
      <c r="B613" s="68">
        <v>6.8690865490863381E-2</v>
      </c>
      <c r="C613" s="68">
        <v>2.8878169558555995E-2</v>
      </c>
      <c r="D613" s="68">
        <v>2.410141361639536E-2</v>
      </c>
      <c r="E613" s="68">
        <v>4.6804381872983164E-2</v>
      </c>
      <c r="F613" s="68">
        <v>1.2685961747174021E-2</v>
      </c>
      <c r="G613" s="68">
        <v>4.3174414813854103E-2</v>
      </c>
      <c r="H613" s="68">
        <f ca="1">Tabel_Core.accdb3[[#This Row],[Indikator]]-SUM(Tabel_Core.accdb3[[#This Row],[Pengemarkedet]:[Banksektoren]])</f>
        <v>-8.6953476118099268E-2</v>
      </c>
    </row>
    <row r="614" spans="1:8" x14ac:dyDescent="0.3">
      <c r="A614" s="7">
        <v>41889</v>
      </c>
      <c r="B614" s="68">
        <v>5.8042891880132369E-2</v>
      </c>
      <c r="C614" s="68">
        <v>3.1207590871328281E-2</v>
      </c>
      <c r="D614" s="68">
        <v>1.9839864445708212E-2</v>
      </c>
      <c r="E614" s="68">
        <v>3.6022675114591528E-2</v>
      </c>
      <c r="F614" s="68">
        <v>1.5929174791430037E-2</v>
      </c>
      <c r="G614" s="68">
        <v>3.9526192801695635E-2</v>
      </c>
      <c r="H614" s="68">
        <f ca="1">Tabel_Core.accdb3[[#This Row],[Indikator]]-SUM(Tabel_Core.accdb3[[#This Row],[Pengemarkedet]:[Banksektoren]])</f>
        <v>-8.4482606144621331E-2</v>
      </c>
    </row>
    <row r="615" spans="1:8" x14ac:dyDescent="0.3">
      <c r="A615" s="7">
        <v>41896</v>
      </c>
      <c r="B615" s="68">
        <v>6.1863951020843487E-2</v>
      </c>
      <c r="C615" s="68">
        <v>3.1397723121082272E-2</v>
      </c>
      <c r="D615" s="68">
        <v>2.1789261752374084E-2</v>
      </c>
      <c r="E615" s="68">
        <v>3.5599232535688863E-2</v>
      </c>
      <c r="F615" s="68">
        <v>2.0523277944287849E-2</v>
      </c>
      <c r="G615" s="68">
        <v>3.9726726691706529E-2</v>
      </c>
      <c r="H615" s="68">
        <f ca="1">Tabel_Core.accdb3[[#This Row],[Indikator]]-SUM(Tabel_Core.accdb3[[#This Row],[Pengemarkedet]:[Banksektoren]])</f>
        <v>-8.7172271024296116E-2</v>
      </c>
    </row>
    <row r="616" spans="1:8" x14ac:dyDescent="0.3">
      <c r="A616" s="7">
        <v>41903</v>
      </c>
      <c r="B616" s="68">
        <v>6.3228886933198364E-2</v>
      </c>
      <c r="C616" s="68">
        <v>3.2336914867825292E-2</v>
      </c>
      <c r="D616" s="68">
        <v>2.2640360588173803E-2</v>
      </c>
      <c r="E616" s="68">
        <v>3.4672631610075097E-2</v>
      </c>
      <c r="F616" s="68">
        <v>2.3810145303392205E-2</v>
      </c>
      <c r="G616" s="68">
        <v>4.0083674860100692E-2</v>
      </c>
      <c r="H616" s="68">
        <f ca="1">Tabel_Core.accdb3[[#This Row],[Indikator]]-SUM(Tabel_Core.accdb3[[#This Row],[Pengemarkedet]:[Banksektoren]])</f>
        <v>-9.0314840296368715E-2</v>
      </c>
    </row>
    <row r="617" spans="1:8" x14ac:dyDescent="0.3">
      <c r="A617" s="7">
        <v>41910</v>
      </c>
      <c r="B617" s="68">
        <v>6.3750730934818409E-2</v>
      </c>
      <c r="C617" s="68">
        <v>3.349356155180272E-2</v>
      </c>
      <c r="D617" s="68">
        <v>2.0728620872040471E-2</v>
      </c>
      <c r="E617" s="68">
        <v>3.7066405992926203E-2</v>
      </c>
      <c r="F617" s="68">
        <v>2.4004197396505833E-2</v>
      </c>
      <c r="G617" s="68">
        <v>4.2390346594091854E-2</v>
      </c>
      <c r="H617" s="68">
        <f ca="1">Tabel_Core.accdb3[[#This Row],[Indikator]]-SUM(Tabel_Core.accdb3[[#This Row],[Pengemarkedet]:[Banksektoren]])</f>
        <v>-9.3932401472548679E-2</v>
      </c>
    </row>
    <row r="618" spans="1:8" x14ac:dyDescent="0.3">
      <c r="A618" s="7">
        <v>41917</v>
      </c>
      <c r="B618" s="68">
        <v>7.2400999952385692E-2</v>
      </c>
      <c r="C618" s="68">
        <v>3.1812287165964605E-2</v>
      </c>
      <c r="D618" s="68">
        <v>2.2551484434824257E-2</v>
      </c>
      <c r="E618" s="68">
        <v>4.6104352840730084E-2</v>
      </c>
      <c r="F618" s="68">
        <v>2.2216769262886439E-2</v>
      </c>
      <c r="G618" s="68">
        <v>4.7334888262451705E-2</v>
      </c>
      <c r="H618" s="68">
        <f ca="1">Tabel_Core.accdb3[[#This Row],[Indikator]]-SUM(Tabel_Core.accdb3[[#This Row],[Pengemarkedet]:[Banksektoren]])</f>
        <v>-9.7618782014471384E-2</v>
      </c>
    </row>
    <row r="619" spans="1:8" x14ac:dyDescent="0.3">
      <c r="A619" s="7">
        <v>41924</v>
      </c>
      <c r="B619" s="68">
        <v>7.6957860592266059E-2</v>
      </c>
      <c r="C619" s="68">
        <v>3.3250451281422365E-2</v>
      </c>
      <c r="D619" s="68">
        <v>2.1453263882469074E-2</v>
      </c>
      <c r="E619" s="68">
        <v>5.2709322465270034E-2</v>
      </c>
      <c r="F619" s="68">
        <v>2.2053137217509754E-2</v>
      </c>
      <c r="G619" s="68">
        <v>5.1720578370263622E-2</v>
      </c>
      <c r="H619" s="68">
        <f ca="1">Tabel_Core.accdb3[[#This Row],[Indikator]]-SUM(Tabel_Core.accdb3[[#This Row],[Pengemarkedet]:[Banksektoren]])</f>
        <v>-0.10422889262466878</v>
      </c>
    </row>
    <row r="620" spans="1:8" x14ac:dyDescent="0.3">
      <c r="A620" s="7">
        <v>41931</v>
      </c>
      <c r="B620" s="68">
        <v>0.11086836340947118</v>
      </c>
      <c r="C620" s="68">
        <v>3.8521501830275764E-2</v>
      </c>
      <c r="D620" s="68">
        <v>2.9663592487675659E-2</v>
      </c>
      <c r="E620" s="68">
        <v>6.6279984303329487E-2</v>
      </c>
      <c r="F620" s="68">
        <v>3.5913937207035278E-2</v>
      </c>
      <c r="G620" s="68">
        <v>7.0321084495074612E-2</v>
      </c>
      <c r="H620" s="68">
        <f ca="1">Tabel_Core.accdb3[[#This Row],[Indikator]]-SUM(Tabel_Core.accdb3[[#This Row],[Pengemarkedet]:[Banksektoren]])</f>
        <v>-0.12983173691391961</v>
      </c>
    </row>
    <row r="621" spans="1:8" x14ac:dyDescent="0.3">
      <c r="A621" s="7">
        <v>41938</v>
      </c>
      <c r="B621" s="68">
        <v>0.11929550583550574</v>
      </c>
      <c r="C621" s="68">
        <v>3.8671677321478415E-2</v>
      </c>
      <c r="D621" s="68">
        <v>3.0562641625707078E-2</v>
      </c>
      <c r="E621" s="68">
        <v>7.0972927469442254E-2</v>
      </c>
      <c r="F621" s="68">
        <v>3.7415386959721388E-2</v>
      </c>
      <c r="G621" s="68">
        <v>7.5834084515313233E-2</v>
      </c>
      <c r="H621" s="68">
        <f ca="1">Tabel_Core.accdb3[[#This Row],[Indikator]]-SUM(Tabel_Core.accdb3[[#This Row],[Pengemarkedet]:[Banksektoren]])</f>
        <v>-0.13416121205615661</v>
      </c>
    </row>
    <row r="622" spans="1:8" x14ac:dyDescent="0.3">
      <c r="A622" s="7">
        <v>41945</v>
      </c>
      <c r="B622" s="68">
        <v>0.11971306023755834</v>
      </c>
      <c r="C622" s="68">
        <v>3.8594988867849081E-2</v>
      </c>
      <c r="D622" s="68">
        <v>2.8726557249617611E-2</v>
      </c>
      <c r="E622" s="68">
        <v>7.1401160694130467E-2</v>
      </c>
      <c r="F622" s="68">
        <v>3.9661371936469507E-2</v>
      </c>
      <c r="G622" s="68">
        <v>7.6009986511571051E-2</v>
      </c>
      <c r="H622" s="68">
        <f ca="1">Tabel_Core.accdb3[[#This Row],[Indikator]]-SUM(Tabel_Core.accdb3[[#This Row],[Pengemarkedet]:[Banksektoren]])</f>
        <v>-0.13468100502207936</v>
      </c>
    </row>
    <row r="623" spans="1:8" x14ac:dyDescent="0.3">
      <c r="A623" s="7">
        <v>41952</v>
      </c>
      <c r="B623" s="68">
        <v>0.10758449348582566</v>
      </c>
      <c r="C623" s="68">
        <v>3.6578051675807702E-2</v>
      </c>
      <c r="D623" s="68">
        <v>2.7299221905525767E-2</v>
      </c>
      <c r="E623" s="68">
        <v>6.0735474683593513E-2</v>
      </c>
      <c r="F623" s="68">
        <v>3.7780061304927441E-2</v>
      </c>
      <c r="G623" s="68">
        <v>6.8374163346856517E-2</v>
      </c>
      <c r="H623" s="68">
        <f ca="1">Tabel_Core.accdb3[[#This Row],[Indikator]]-SUM(Tabel_Core.accdb3[[#This Row],[Pengemarkedet]:[Banksektoren]])</f>
        <v>-0.12318247943088528</v>
      </c>
    </row>
    <row r="624" spans="1:8" x14ac:dyDescent="0.3">
      <c r="A624" s="7">
        <v>41959</v>
      </c>
      <c r="B624" s="68">
        <v>7.0409409139494894E-2</v>
      </c>
      <c r="C624" s="68">
        <v>2.9932997881011936E-2</v>
      </c>
      <c r="D624" s="68">
        <v>1.7613572871919034E-2</v>
      </c>
      <c r="E624" s="68">
        <v>4.2443987239773141E-2</v>
      </c>
      <c r="F624" s="68">
        <v>2.2929527680418997E-2</v>
      </c>
      <c r="G624" s="68">
        <v>4.9308400800181902E-2</v>
      </c>
      <c r="H624" s="68">
        <f ca="1">Tabel_Core.accdb3[[#This Row],[Indikator]]-SUM(Tabel_Core.accdb3[[#This Row],[Pengemarkedet]:[Banksektoren]])</f>
        <v>-9.1819077333810117E-2</v>
      </c>
    </row>
    <row r="625" spans="1:8" x14ac:dyDescent="0.3">
      <c r="A625" s="7">
        <v>41966</v>
      </c>
      <c r="B625" s="68">
        <v>6.7475427662147786E-2</v>
      </c>
      <c r="C625" s="68">
        <v>2.9856521683198176E-2</v>
      </c>
      <c r="D625" s="68">
        <v>1.8107623423314026E-2</v>
      </c>
      <c r="E625" s="68">
        <v>3.6125851236963893E-2</v>
      </c>
      <c r="F625" s="68">
        <v>2.7910736010940677E-2</v>
      </c>
      <c r="G625" s="68">
        <v>4.4645322376177639E-2</v>
      </c>
      <c r="H625" s="68">
        <f ca="1">Tabel_Core.accdb3[[#This Row],[Indikator]]-SUM(Tabel_Core.accdb3[[#This Row],[Pengemarkedet]:[Banksektoren]])</f>
        <v>-8.9170627068446612E-2</v>
      </c>
    </row>
    <row r="626" spans="1:8" x14ac:dyDescent="0.3">
      <c r="A626" s="7">
        <v>41973</v>
      </c>
      <c r="B626" s="68">
        <v>5.5139355074801909E-2</v>
      </c>
      <c r="C626" s="68">
        <v>2.7356035867410082E-2</v>
      </c>
      <c r="D626" s="68">
        <v>1.6969921851000259E-2</v>
      </c>
      <c r="E626" s="68">
        <v>2.4644189777067317E-2</v>
      </c>
      <c r="F626" s="68">
        <v>2.1178451911845975E-2</v>
      </c>
      <c r="G626" s="68">
        <v>3.9948353111872573E-2</v>
      </c>
      <c r="H626" s="68">
        <f ca="1">Tabel_Core.accdb3[[#This Row],[Indikator]]-SUM(Tabel_Core.accdb3[[#This Row],[Pengemarkedet]:[Banksektoren]])</f>
        <v>-7.4957597444394314E-2</v>
      </c>
    </row>
    <row r="627" spans="1:8" x14ac:dyDescent="0.3">
      <c r="A627" s="7">
        <v>41980</v>
      </c>
      <c r="B627" s="68">
        <v>5.9087806421440792E-2</v>
      </c>
      <c r="C627" s="68">
        <v>2.8667104012654154E-2</v>
      </c>
      <c r="D627" s="68">
        <v>1.924633668937744E-2</v>
      </c>
      <c r="E627" s="68">
        <v>2.7227737848499661E-2</v>
      </c>
      <c r="F627" s="68">
        <v>2.4141762454148147E-2</v>
      </c>
      <c r="G627" s="68">
        <v>3.947592138637096E-2</v>
      </c>
      <c r="H627" s="68">
        <f ca="1">Tabel_Core.accdb3[[#This Row],[Indikator]]-SUM(Tabel_Core.accdb3[[#This Row],[Pengemarkedet]:[Banksektoren]])</f>
        <v>-7.9671055969609578E-2</v>
      </c>
    </row>
    <row r="628" spans="1:8" x14ac:dyDescent="0.3">
      <c r="A628" s="7">
        <v>41987</v>
      </c>
      <c r="B628" s="68">
        <v>6.9945174750636524E-2</v>
      </c>
      <c r="C628" s="68">
        <v>3.2631963807091102E-2</v>
      </c>
      <c r="D628" s="68">
        <v>2.298084771488414E-2</v>
      </c>
      <c r="E628" s="68">
        <v>3.8587802090228329E-2</v>
      </c>
      <c r="F628" s="68">
        <v>2.8734466544977726E-2</v>
      </c>
      <c r="G628" s="68">
        <v>4.2124187765126553E-2</v>
      </c>
      <c r="H628" s="68">
        <f ca="1">Tabel_Core.accdb3[[#This Row],[Indikator]]-SUM(Tabel_Core.accdb3[[#This Row],[Pengemarkedet]:[Banksektoren]])</f>
        <v>-9.5114093171671327E-2</v>
      </c>
    </row>
    <row r="629" spans="1:8" x14ac:dyDescent="0.3">
      <c r="A629" s="7">
        <v>41994</v>
      </c>
      <c r="B629" s="68">
        <v>9.9692818201763428E-2</v>
      </c>
      <c r="C629" s="68">
        <v>3.8402887194886604E-2</v>
      </c>
      <c r="D629" s="68">
        <v>2.8956242687754229E-2</v>
      </c>
      <c r="E629" s="68">
        <v>5.8347911947155759E-2</v>
      </c>
      <c r="F629" s="68">
        <v>3.6656157953850493E-2</v>
      </c>
      <c r="G629" s="68">
        <v>5.6833179269662304E-2</v>
      </c>
      <c r="H629" s="68">
        <f ca="1">Tabel_Core.accdb3[[#This Row],[Indikator]]-SUM(Tabel_Core.accdb3[[#This Row],[Pengemarkedet]:[Banksektoren]])</f>
        <v>-0.11950356085154595</v>
      </c>
    </row>
    <row r="630" spans="1:8" x14ac:dyDescent="0.3">
      <c r="A630" s="7">
        <v>42001</v>
      </c>
      <c r="B630" s="68">
        <v>0.10796641575858376</v>
      </c>
      <c r="C630" s="68">
        <v>3.8278021383890415E-2</v>
      </c>
      <c r="D630" s="68">
        <v>3.0427560700199804E-2</v>
      </c>
      <c r="E630" s="68">
        <v>6.4990636798254869E-2</v>
      </c>
      <c r="F630" s="68">
        <v>4.0272136966803852E-2</v>
      </c>
      <c r="G630" s="68">
        <v>5.68076959251341E-2</v>
      </c>
      <c r="H630" s="68">
        <f ca="1">Tabel_Core.accdb3[[#This Row],[Indikator]]-SUM(Tabel_Core.accdb3[[#This Row],[Pengemarkedet]:[Banksektoren]])</f>
        <v>-0.12280963601569928</v>
      </c>
    </row>
    <row r="631" spans="1:8" x14ac:dyDescent="0.3">
      <c r="A631" s="7">
        <v>42008</v>
      </c>
      <c r="B631" s="68">
        <v>0.11534624931206354</v>
      </c>
      <c r="C631" s="68">
        <v>3.8270707242953797E-2</v>
      </c>
      <c r="D631" s="68">
        <v>3.0017870101136261E-2</v>
      </c>
      <c r="E631" s="68">
        <v>6.9114529306223693E-2</v>
      </c>
      <c r="F631" s="68">
        <v>4.0925707457853545E-2</v>
      </c>
      <c r="G631" s="68">
        <v>6.0822120637758582E-2</v>
      </c>
      <c r="H631" s="68">
        <f ca="1">Tabel_Core.accdb3[[#This Row],[Indikator]]-SUM(Tabel_Core.accdb3[[#This Row],[Pengemarkedet]:[Banksektoren]])</f>
        <v>-0.12380468543386232</v>
      </c>
    </row>
    <row r="632" spans="1:8" x14ac:dyDescent="0.3">
      <c r="A632" s="7">
        <v>42015</v>
      </c>
      <c r="B632" s="68">
        <v>0.11602110368548726</v>
      </c>
      <c r="C632" s="68">
        <v>3.5224703234540793E-2</v>
      </c>
      <c r="D632" s="68">
        <v>2.7946776424266052E-2</v>
      </c>
      <c r="E632" s="68">
        <v>6.193271516518465E-2</v>
      </c>
      <c r="F632" s="68">
        <v>3.8878555634490969E-2</v>
      </c>
      <c r="G632" s="68">
        <v>6.6204827901598012E-2</v>
      </c>
      <c r="H632" s="68">
        <f ca="1">Tabel_Core.accdb3[[#This Row],[Indikator]]-SUM(Tabel_Core.accdb3[[#This Row],[Pengemarkedet]:[Banksektoren]])</f>
        <v>-0.1141664746745932</v>
      </c>
    </row>
    <row r="633" spans="1:8" x14ac:dyDescent="0.3">
      <c r="A633" s="7">
        <v>42022</v>
      </c>
      <c r="B633" s="68">
        <v>9.6356710331069309E-2</v>
      </c>
      <c r="C633" s="68">
        <v>3.1162615923520241E-2</v>
      </c>
      <c r="D633" s="68">
        <v>2.5140799080400577E-2</v>
      </c>
      <c r="E633" s="68">
        <v>4.7309405150638389E-2</v>
      </c>
      <c r="F633" s="68">
        <v>3.6333570894125498E-2</v>
      </c>
      <c r="G633" s="68">
        <v>5.43507395461039E-2</v>
      </c>
      <c r="H633" s="68">
        <f ca="1">Tabel_Core.accdb3[[#This Row],[Indikator]]-SUM(Tabel_Core.accdb3[[#This Row],[Pengemarkedet]:[Banksektoren]])</f>
        <v>-9.7940420263719283E-2</v>
      </c>
    </row>
    <row r="634" spans="1:8" x14ac:dyDescent="0.3">
      <c r="A634" s="7">
        <v>42029</v>
      </c>
      <c r="B634" s="68">
        <v>0.1164866715066393</v>
      </c>
      <c r="C634" s="68">
        <v>4.3316078945562303E-2</v>
      </c>
      <c r="D634" s="68">
        <v>3.4374747141333303E-2</v>
      </c>
      <c r="E634" s="68">
        <v>4.7708725403802762E-2</v>
      </c>
      <c r="F634" s="68">
        <v>5.2290455341709174E-2</v>
      </c>
      <c r="G634" s="68">
        <v>6.5018272000235633E-2</v>
      </c>
      <c r="H634" s="68">
        <f ca="1">Tabel_Core.accdb3[[#This Row],[Indikator]]-SUM(Tabel_Core.accdb3[[#This Row],[Pengemarkedet]:[Banksektoren]])</f>
        <v>-0.12622160732600388</v>
      </c>
    </row>
    <row r="635" spans="1:8" x14ac:dyDescent="0.3">
      <c r="A635" s="7">
        <v>42036</v>
      </c>
      <c r="B635" s="68">
        <v>0.12069065013717922</v>
      </c>
      <c r="C635" s="68">
        <v>4.983905012363634E-2</v>
      </c>
      <c r="D635" s="68">
        <v>4.0202748334669476E-2</v>
      </c>
      <c r="E635" s="68">
        <v>4.4218019401230386E-2</v>
      </c>
      <c r="F635" s="68">
        <v>5.4836178423159347E-2</v>
      </c>
      <c r="G635" s="68">
        <v>7.1327514732984362E-2</v>
      </c>
      <c r="H635" s="68">
        <f ca="1">Tabel_Core.accdb3[[#This Row],[Indikator]]-SUM(Tabel_Core.accdb3[[#This Row],[Pengemarkedet]:[Banksektoren]])</f>
        <v>-0.13973286087850068</v>
      </c>
    </row>
    <row r="636" spans="1:8" x14ac:dyDescent="0.3">
      <c r="A636" s="7">
        <v>42043</v>
      </c>
      <c r="B636" s="68">
        <v>0.13229778985522841</v>
      </c>
      <c r="C636" s="68">
        <v>5.95903015470962E-2</v>
      </c>
      <c r="D636" s="68">
        <v>5.0421650696712061E-2</v>
      </c>
      <c r="E636" s="68">
        <v>4.5885809910696448E-2</v>
      </c>
      <c r="F636" s="68">
        <v>6.6670650520493591E-2</v>
      </c>
      <c r="G636" s="68">
        <v>7.4106451251149508E-2</v>
      </c>
      <c r="H636" s="68">
        <f ca="1">Tabel_Core.accdb3[[#This Row],[Indikator]]-SUM(Tabel_Core.accdb3[[#This Row],[Pengemarkedet]:[Banksektoren]])</f>
        <v>-0.16437707407091942</v>
      </c>
    </row>
    <row r="637" spans="1:8" x14ac:dyDescent="0.3">
      <c r="A637" s="7">
        <v>42050</v>
      </c>
      <c r="B637" s="68">
        <v>0.13371227346375736</v>
      </c>
      <c r="C637" s="68">
        <v>6.7144885809131361E-2</v>
      </c>
      <c r="D637" s="68">
        <v>5.6331285988929655E-2</v>
      </c>
      <c r="E637" s="68">
        <v>4.7542243047856245E-2</v>
      </c>
      <c r="F637" s="68">
        <v>6.1565377405124251E-2</v>
      </c>
      <c r="G637" s="68">
        <v>8.1149681668218329E-2</v>
      </c>
      <c r="H637" s="68">
        <f ca="1">Tabel_Core.accdb3[[#This Row],[Indikator]]-SUM(Tabel_Core.accdb3[[#This Row],[Pengemarkedet]:[Banksektoren]])</f>
        <v>-0.18002120045550246</v>
      </c>
    </row>
    <row r="638" spans="1:8" x14ac:dyDescent="0.3">
      <c r="A638" s="7">
        <v>42057</v>
      </c>
      <c r="B638" s="68">
        <v>0.11052078289428041</v>
      </c>
      <c r="C638" s="68">
        <v>6.2262553415457077E-2</v>
      </c>
      <c r="D638" s="68">
        <v>4.9806609459971458E-2</v>
      </c>
      <c r="E638" s="68">
        <v>4.9163395643821571E-2</v>
      </c>
      <c r="F638" s="68">
        <v>4.8195876911115369E-2</v>
      </c>
      <c r="G638" s="68">
        <v>6.8796972803702477E-2</v>
      </c>
      <c r="H638" s="68">
        <f ca="1">Tabel_Core.accdb3[[#This Row],[Indikator]]-SUM(Tabel_Core.accdb3[[#This Row],[Pengemarkedet]:[Banksektoren]])</f>
        <v>-0.16770462533978753</v>
      </c>
    </row>
    <row r="639" spans="1:8" x14ac:dyDescent="0.3">
      <c r="A639" s="7">
        <v>42064</v>
      </c>
      <c r="B639" s="68">
        <v>0.10008348788901635</v>
      </c>
      <c r="C639" s="68">
        <v>6.2373028283485184E-2</v>
      </c>
      <c r="D639" s="68">
        <v>4.8831513044583247E-2</v>
      </c>
      <c r="E639" s="68">
        <v>5.4392971826030333E-2</v>
      </c>
      <c r="F639" s="68">
        <v>4.7143317824532661E-2</v>
      </c>
      <c r="G639" s="68">
        <v>5.9215421658919729E-2</v>
      </c>
      <c r="H639" s="68">
        <f ca="1">Tabel_Core.accdb3[[#This Row],[Indikator]]-SUM(Tabel_Core.accdb3[[#This Row],[Pengemarkedet]:[Banksektoren]])</f>
        <v>-0.1718727647485348</v>
      </c>
    </row>
    <row r="640" spans="1:8" x14ac:dyDescent="0.3">
      <c r="A640" s="7">
        <v>42071</v>
      </c>
      <c r="B640" s="68">
        <v>7.7741581300681206E-2</v>
      </c>
      <c r="C640" s="68">
        <v>5.6396894525723114E-2</v>
      </c>
      <c r="D640" s="68">
        <v>4.1231070528723573E-2</v>
      </c>
      <c r="E640" s="68">
        <v>5.3807406382145408E-2</v>
      </c>
      <c r="F640" s="68">
        <v>3.6673548656357968E-2</v>
      </c>
      <c r="G640" s="68">
        <v>4.6136300396966985E-2</v>
      </c>
      <c r="H640" s="68">
        <f ca="1">Tabel_Core.accdb3[[#This Row],[Indikator]]-SUM(Tabel_Core.accdb3[[#This Row],[Pengemarkedet]:[Banksektoren]])</f>
        <v>-0.15650363918923582</v>
      </c>
    </row>
    <row r="641" spans="1:8" x14ac:dyDescent="0.3">
      <c r="A641" s="7">
        <v>42078</v>
      </c>
      <c r="B641" s="68">
        <v>6.495920377760192E-2</v>
      </c>
      <c r="C641" s="68">
        <v>5.2493873959515422E-2</v>
      </c>
      <c r="D641" s="68">
        <v>3.7152532744362962E-2</v>
      </c>
      <c r="E641" s="68">
        <v>4.7629227152581437E-2</v>
      </c>
      <c r="F641" s="68">
        <v>4.3422782640140004E-2</v>
      </c>
      <c r="G641" s="68">
        <v>3.1508561132109092E-2</v>
      </c>
      <c r="H641" s="68">
        <f ca="1">Tabel_Core.accdb3[[#This Row],[Indikator]]-SUM(Tabel_Core.accdb3[[#This Row],[Pengemarkedet]:[Banksektoren]])</f>
        <v>-0.14724777385110702</v>
      </c>
    </row>
    <row r="642" spans="1:8" x14ac:dyDescent="0.3">
      <c r="A642" s="7">
        <v>42085</v>
      </c>
      <c r="B642" s="68">
        <v>6.9164338260295527E-2</v>
      </c>
      <c r="C642" s="68">
        <v>5.6675414127356424E-2</v>
      </c>
      <c r="D642" s="68">
        <v>3.8104490888288753E-2</v>
      </c>
      <c r="E642" s="68">
        <v>4.8733992333686846E-2</v>
      </c>
      <c r="F642" s="68">
        <v>5.4995507558850444E-2</v>
      </c>
      <c r="G642" s="68">
        <v>4.4364680614723553E-2</v>
      </c>
      <c r="H642" s="68">
        <f ca="1">Tabel_Core.accdb3[[#This Row],[Indikator]]-SUM(Tabel_Core.accdb3[[#This Row],[Pengemarkedet]:[Banksektoren]])</f>
        <v>-0.17370974726261049</v>
      </c>
    </row>
    <row r="643" spans="1:8" x14ac:dyDescent="0.3">
      <c r="A643" s="7">
        <v>42092</v>
      </c>
      <c r="B643" s="68">
        <v>6.3142893374947523E-2</v>
      </c>
      <c r="C643" s="68">
        <v>5.4968435346914556E-2</v>
      </c>
      <c r="D643" s="68">
        <v>3.401063864184653E-2</v>
      </c>
      <c r="E643" s="68">
        <v>4.8610840399412422E-2</v>
      </c>
      <c r="F643" s="68">
        <v>5.5808973365228887E-2</v>
      </c>
      <c r="G643" s="68">
        <v>4.6229390818746552E-2</v>
      </c>
      <c r="H643" s="68">
        <f ca="1">Tabel_Core.accdb3[[#This Row],[Indikator]]-SUM(Tabel_Core.accdb3[[#This Row],[Pengemarkedet]:[Banksektoren]])</f>
        <v>-0.17648538519720144</v>
      </c>
    </row>
    <row r="644" spans="1:8" x14ac:dyDescent="0.3">
      <c r="A644" s="7">
        <v>42099</v>
      </c>
      <c r="B644" s="68">
        <v>6.1336736467951639E-2</v>
      </c>
      <c r="C644" s="68">
        <v>5.5380542574850332E-2</v>
      </c>
      <c r="D644" s="68">
        <v>3.2834955834047025E-2</v>
      </c>
      <c r="E644" s="68">
        <v>4.7132357860747563E-2</v>
      </c>
      <c r="F644" s="68">
        <v>6.0898444951149398E-2</v>
      </c>
      <c r="G644" s="68">
        <v>5.0717726224142175E-2</v>
      </c>
      <c r="H644" s="68">
        <f ca="1">Tabel_Core.accdb3[[#This Row],[Indikator]]-SUM(Tabel_Core.accdb3[[#This Row],[Pengemarkedet]:[Banksektoren]])</f>
        <v>-0.18562729097698488</v>
      </c>
    </row>
    <row r="645" spans="1:8" x14ac:dyDescent="0.3">
      <c r="A645" s="7">
        <v>42106</v>
      </c>
      <c r="B645" s="68">
        <v>5.1253507460545682E-2</v>
      </c>
      <c r="C645" s="68">
        <v>4.947396688669891E-2</v>
      </c>
      <c r="D645" s="68">
        <v>2.70191640008508E-2</v>
      </c>
      <c r="E645" s="68">
        <v>4.4312727775805943E-2</v>
      </c>
      <c r="F645" s="68">
        <v>5.1988762455632241E-2</v>
      </c>
      <c r="G645" s="68">
        <v>5.1382193020036729E-2</v>
      </c>
      <c r="H645" s="68">
        <f ca="1">Tabel_Core.accdb3[[#This Row],[Indikator]]-SUM(Tabel_Core.accdb3[[#This Row],[Pengemarkedet]:[Banksektoren]])</f>
        <v>-0.17292330667847894</v>
      </c>
    </row>
    <row r="646" spans="1:8" x14ac:dyDescent="0.3">
      <c r="A646" s="7">
        <v>42113</v>
      </c>
      <c r="B646" s="68">
        <v>4.2286570535321782E-2</v>
      </c>
      <c r="C646" s="68">
        <v>4.0573779278346149E-2</v>
      </c>
      <c r="D646" s="68">
        <v>2.4283658668595113E-2</v>
      </c>
      <c r="E646" s="68">
        <v>4.1871837708330709E-2</v>
      </c>
      <c r="F646" s="68">
        <v>4.2360203873725098E-2</v>
      </c>
      <c r="G646" s="68">
        <v>3.977184886422773E-2</v>
      </c>
      <c r="H646" s="68">
        <f ca="1">Tabel_Core.accdb3[[#This Row],[Indikator]]-SUM(Tabel_Core.accdb3[[#This Row],[Pengemarkedet]:[Banksektoren]])</f>
        <v>-0.146574757857903</v>
      </c>
    </row>
    <row r="647" spans="1:8" x14ac:dyDescent="0.3">
      <c r="A647" s="7">
        <v>42120</v>
      </c>
      <c r="B647" s="68">
        <v>4.174755650630442E-2</v>
      </c>
      <c r="C647" s="68">
        <v>3.769575415888779E-2</v>
      </c>
      <c r="D647" s="68">
        <v>2.5096451508854117E-2</v>
      </c>
      <c r="E647" s="68">
        <v>3.999074721209063E-2</v>
      </c>
      <c r="F647" s="68">
        <v>4.1639352184460694E-2</v>
      </c>
      <c r="G647" s="68">
        <v>3.8997605958626287E-2</v>
      </c>
      <c r="H647" s="68">
        <f ca="1">Tabel_Core.accdb3[[#This Row],[Indikator]]-SUM(Tabel_Core.accdb3[[#This Row],[Pengemarkedet]:[Banksektoren]])</f>
        <v>-0.14167235451661508</v>
      </c>
    </row>
    <row r="648" spans="1:8" x14ac:dyDescent="0.3">
      <c r="A648" s="7">
        <v>42127</v>
      </c>
      <c r="B648" s="68">
        <v>5.0597346849587971E-2</v>
      </c>
      <c r="C648" s="68">
        <v>3.9445987061458035E-2</v>
      </c>
      <c r="D648" s="68">
        <v>3.2698006136672821E-2</v>
      </c>
      <c r="E648" s="68">
        <v>4.7541105099329337E-2</v>
      </c>
      <c r="F648" s="68">
        <v>4.6114458798465305E-2</v>
      </c>
      <c r="G648" s="68">
        <v>4.6601474342991112E-2</v>
      </c>
      <c r="H648" s="68">
        <f ca="1">Tabel_Core.accdb3[[#This Row],[Indikator]]-SUM(Tabel_Core.accdb3[[#This Row],[Pengemarkedet]:[Banksektoren]])</f>
        <v>-0.16180368458932864</v>
      </c>
    </row>
    <row r="649" spans="1:8" x14ac:dyDescent="0.3">
      <c r="A649" s="7">
        <v>42134</v>
      </c>
      <c r="B649" s="68">
        <v>6.6837266114723376E-2</v>
      </c>
      <c r="C649" s="68">
        <v>4.9141867317220894E-2</v>
      </c>
      <c r="D649" s="68">
        <v>4.3388771529231755E-2</v>
      </c>
      <c r="E649" s="68">
        <v>6.0268548695668327E-2</v>
      </c>
      <c r="F649" s="68">
        <v>5.87831489593095E-2</v>
      </c>
      <c r="G649" s="68">
        <v>5.9647153057601668E-2</v>
      </c>
      <c r="H649" s="68">
        <f ca="1">Tabel_Core.accdb3[[#This Row],[Indikator]]-SUM(Tabel_Core.accdb3[[#This Row],[Pengemarkedet]:[Banksektoren]])</f>
        <v>-0.20439222344430877</v>
      </c>
    </row>
    <row r="650" spans="1:8" x14ac:dyDescent="0.3">
      <c r="A650" s="7">
        <v>42141</v>
      </c>
      <c r="B650" s="68">
        <v>7.1251118353017923E-2</v>
      </c>
      <c r="C650" s="68">
        <v>4.890190241289951E-2</v>
      </c>
      <c r="D650" s="68">
        <v>5.0366651789376993E-2</v>
      </c>
      <c r="E650" s="68">
        <v>5.9085948485121165E-2</v>
      </c>
      <c r="F650" s="68">
        <v>6.2947554484627591E-2</v>
      </c>
      <c r="G650" s="68">
        <v>6.0992803758672595E-2</v>
      </c>
      <c r="H650" s="68">
        <f ca="1">Tabel_Core.accdb3[[#This Row],[Indikator]]-SUM(Tabel_Core.accdb3[[#This Row],[Pengemarkedet]:[Banksektoren]])</f>
        <v>-0.21104374257767997</v>
      </c>
    </row>
    <row r="651" spans="1:8" x14ac:dyDescent="0.3">
      <c r="A651" s="7">
        <v>42148</v>
      </c>
      <c r="B651" s="68">
        <v>7.146064424067991E-2</v>
      </c>
      <c r="C651" s="68">
        <v>4.8620439045221023E-2</v>
      </c>
      <c r="D651" s="68">
        <v>5.2103130752285023E-2</v>
      </c>
      <c r="E651" s="68">
        <v>5.7183200220285536E-2</v>
      </c>
      <c r="F651" s="68">
        <v>6.5596042214362729E-2</v>
      </c>
      <c r="G651" s="68">
        <v>6.0263324513378042E-2</v>
      </c>
      <c r="H651" s="68">
        <f ca="1">Tabel_Core.accdb3[[#This Row],[Indikator]]-SUM(Tabel_Core.accdb3[[#This Row],[Pengemarkedet]:[Banksektoren]])</f>
        <v>-0.21230549250485239</v>
      </c>
    </row>
    <row r="652" spans="1:8" x14ac:dyDescent="0.3">
      <c r="A652" s="7">
        <v>42155</v>
      </c>
      <c r="B652" s="68">
        <v>6.1014513954377382E-2</v>
      </c>
      <c r="C652" s="68">
        <v>4.5966335668351774E-2</v>
      </c>
      <c r="D652" s="68">
        <v>4.5956267655650661E-2</v>
      </c>
      <c r="E652" s="68">
        <v>4.9030442880184696E-2</v>
      </c>
      <c r="F652" s="68">
        <v>5.7091540608495292E-2</v>
      </c>
      <c r="G652" s="68">
        <v>5.0333374352366497E-2</v>
      </c>
      <c r="H652" s="68">
        <f ca="1">Tabel_Core.accdb3[[#This Row],[Indikator]]-SUM(Tabel_Core.accdb3[[#This Row],[Pengemarkedet]:[Banksektoren]])</f>
        <v>-0.18736344721067158</v>
      </c>
    </row>
    <row r="653" spans="1:8" x14ac:dyDescent="0.3">
      <c r="A653" s="7">
        <v>42162</v>
      </c>
      <c r="B653" s="68">
        <v>5.0421259849098593E-2</v>
      </c>
      <c r="C653" s="68">
        <v>3.7260830247888906E-2</v>
      </c>
      <c r="D653" s="68">
        <v>4.4290189356251813E-2</v>
      </c>
      <c r="E653" s="68">
        <v>3.789183086788539E-2</v>
      </c>
      <c r="F653" s="68">
        <v>5.3699689425858052E-2</v>
      </c>
      <c r="G653" s="68">
        <v>4.2756020326123655E-2</v>
      </c>
      <c r="H653" s="68">
        <f ca="1">Tabel_Core.accdb3[[#This Row],[Indikator]]-SUM(Tabel_Core.accdb3[[#This Row],[Pengemarkedet]:[Banksektoren]])</f>
        <v>-0.16547730037490921</v>
      </c>
    </row>
    <row r="654" spans="1:8" x14ac:dyDescent="0.3">
      <c r="A654" s="7">
        <v>42169</v>
      </c>
      <c r="B654" s="68">
        <v>5.0559558914697454E-2</v>
      </c>
      <c r="C654" s="68">
        <v>4.0115461103876988E-2</v>
      </c>
      <c r="D654" s="68">
        <v>4.5625778356373825E-2</v>
      </c>
      <c r="E654" s="68">
        <v>4.5888701939914206E-2</v>
      </c>
      <c r="F654" s="68">
        <v>5.5896089838412821E-2</v>
      </c>
      <c r="G654" s="68">
        <v>4.9451183340593244E-2</v>
      </c>
      <c r="H654" s="68">
        <f ca="1">Tabel_Core.accdb3[[#This Row],[Indikator]]-SUM(Tabel_Core.accdb3[[#This Row],[Pengemarkedet]:[Banksektoren]])</f>
        <v>-0.18641765566447363</v>
      </c>
    </row>
    <row r="655" spans="1:8" x14ac:dyDescent="0.3">
      <c r="A655" s="7">
        <v>42176</v>
      </c>
      <c r="B655" s="68">
        <v>4.7354815749385631E-2</v>
      </c>
      <c r="C655" s="68">
        <v>3.9586052752491746E-2</v>
      </c>
      <c r="D655" s="68">
        <v>4.6086735071092122E-2</v>
      </c>
      <c r="E655" s="68">
        <v>4.5862904297088863E-2</v>
      </c>
      <c r="F655" s="68">
        <v>4.6688377996294946E-2</v>
      </c>
      <c r="G655" s="68">
        <v>5.0667206264449857E-2</v>
      </c>
      <c r="H655" s="68">
        <f ca="1">Tabel_Core.accdb3[[#This Row],[Indikator]]-SUM(Tabel_Core.accdb3[[#This Row],[Pengemarkedet]:[Banksektoren]])</f>
        <v>-0.18153646063203191</v>
      </c>
    </row>
    <row r="656" spans="1:8" x14ac:dyDescent="0.3">
      <c r="A656" s="7">
        <v>42183</v>
      </c>
      <c r="B656" s="68">
        <v>4.9452741047584417E-2</v>
      </c>
      <c r="C656" s="68">
        <v>3.7071617497806797E-2</v>
      </c>
      <c r="D656" s="68">
        <v>5.2363644642877058E-2</v>
      </c>
      <c r="E656" s="68">
        <v>4.9673861380029917E-2</v>
      </c>
      <c r="F656" s="68">
        <v>4.4861392347712345E-2</v>
      </c>
      <c r="G656" s="68">
        <v>5.9115131278054595E-2</v>
      </c>
      <c r="H656" s="68">
        <f ca="1">Tabel_Core.accdb3[[#This Row],[Indikator]]-SUM(Tabel_Core.accdb3[[#This Row],[Pengemarkedet]:[Banksektoren]])</f>
        <v>-0.19363290609889627</v>
      </c>
    </row>
    <row r="657" spans="1:8" x14ac:dyDescent="0.3">
      <c r="A657" s="7">
        <v>42190</v>
      </c>
      <c r="B657" s="68">
        <v>5.1240253775608681E-2</v>
      </c>
      <c r="C657" s="68">
        <v>3.9758561084918362E-2</v>
      </c>
      <c r="D657" s="68">
        <v>5.5040861536787902E-2</v>
      </c>
      <c r="E657" s="68">
        <v>6.2468509190284488E-2</v>
      </c>
      <c r="F657" s="68">
        <v>4.3906482461615978E-2</v>
      </c>
      <c r="G657" s="68">
        <v>6.0775709272573766E-2</v>
      </c>
      <c r="H657" s="68">
        <f ca="1">Tabel_Core.accdb3[[#This Row],[Indikator]]-SUM(Tabel_Core.accdb3[[#This Row],[Pengemarkedet]:[Banksektoren]])</f>
        <v>-0.21070986977057179</v>
      </c>
    </row>
    <row r="658" spans="1:8" x14ac:dyDescent="0.3">
      <c r="A658" s="7">
        <v>42197</v>
      </c>
      <c r="B658" s="68">
        <v>6.2698922471528015E-2</v>
      </c>
      <c r="C658" s="68">
        <v>4.2691638536604681E-2</v>
      </c>
      <c r="D658" s="68">
        <v>6.078544301197631E-2</v>
      </c>
      <c r="E658" s="68">
        <v>7.548133999795581E-2</v>
      </c>
      <c r="F658" s="68">
        <v>4.4652831390336475E-2</v>
      </c>
      <c r="G658" s="68">
        <v>6.785919897726303E-2</v>
      </c>
      <c r="H658" s="68">
        <f ca="1">Tabel_Core.accdb3[[#This Row],[Indikator]]-SUM(Tabel_Core.accdb3[[#This Row],[Pengemarkedet]:[Banksektoren]])</f>
        <v>-0.22877152944260831</v>
      </c>
    </row>
    <row r="659" spans="1:8" x14ac:dyDescent="0.3">
      <c r="A659" s="7">
        <v>42204</v>
      </c>
      <c r="B659" s="68">
        <v>7.1928709290947079E-2</v>
      </c>
      <c r="C659" s="68">
        <v>4.3352614995225539E-2</v>
      </c>
      <c r="D659" s="68">
        <v>6.6896943522507885E-2</v>
      </c>
      <c r="E659" s="68">
        <v>8.2968924820901319E-2</v>
      </c>
      <c r="F659" s="68">
        <v>5.7525353163726117E-2</v>
      </c>
      <c r="G659" s="68">
        <v>7.1604238362465114E-2</v>
      </c>
      <c r="H659" s="68">
        <f ca="1">Tabel_Core.accdb3[[#This Row],[Indikator]]-SUM(Tabel_Core.accdb3[[#This Row],[Pengemarkedet]:[Banksektoren]])</f>
        <v>-0.25041936557387889</v>
      </c>
    </row>
    <row r="660" spans="1:8" x14ac:dyDescent="0.3">
      <c r="A660" s="7">
        <v>42211</v>
      </c>
      <c r="B660" s="68">
        <v>7.1133859155237414E-2</v>
      </c>
      <c r="C660" s="68">
        <v>4.2800162775129283E-2</v>
      </c>
      <c r="D660" s="68">
        <v>6.306034880375562E-2</v>
      </c>
      <c r="E660" s="68">
        <v>8.2901453820150739E-2</v>
      </c>
      <c r="F660" s="68">
        <v>5.7656581906620805E-2</v>
      </c>
      <c r="G660" s="68">
        <v>6.5019803536297147E-2</v>
      </c>
      <c r="H660" s="68">
        <f ca="1">Tabel_Core.accdb3[[#This Row],[Indikator]]-SUM(Tabel_Core.accdb3[[#This Row],[Pengemarkedet]:[Banksektoren]])</f>
        <v>-0.24030449168671619</v>
      </c>
    </row>
    <row r="661" spans="1:8" x14ac:dyDescent="0.3">
      <c r="A661" s="7">
        <v>42218</v>
      </c>
      <c r="B661" s="68">
        <v>7.5410049054122227E-2</v>
      </c>
      <c r="C661" s="68">
        <v>4.4306475923698935E-2</v>
      </c>
      <c r="D661" s="68">
        <v>5.8758120061671158E-2</v>
      </c>
      <c r="E661" s="68">
        <v>8.3701291428023766E-2</v>
      </c>
      <c r="F661" s="68">
        <v>5.8926076611025016E-2</v>
      </c>
      <c r="G661" s="68">
        <v>7.1509044318395998E-2</v>
      </c>
      <c r="H661" s="68">
        <f ca="1">Tabel_Core.accdb3[[#This Row],[Indikator]]-SUM(Tabel_Core.accdb3[[#This Row],[Pengemarkedet]:[Banksektoren]])</f>
        <v>-0.24179095928869265</v>
      </c>
    </row>
    <row r="662" spans="1:8" x14ac:dyDescent="0.3">
      <c r="A662" s="7">
        <v>42225</v>
      </c>
      <c r="B662" s="68">
        <v>6.662258684666042E-2</v>
      </c>
      <c r="C662" s="68">
        <v>4.6417351863526392E-2</v>
      </c>
      <c r="D662" s="68">
        <v>5.4505833002843222E-2</v>
      </c>
      <c r="E662" s="68">
        <v>7.0421534263584218E-2</v>
      </c>
      <c r="F662" s="68">
        <v>5.2428909472674437E-2</v>
      </c>
      <c r="G662" s="68">
        <v>5.9938885735903946E-2</v>
      </c>
      <c r="H662" s="68">
        <f ca="1">Tabel_Core.accdb3[[#This Row],[Indikator]]-SUM(Tabel_Core.accdb3[[#This Row],[Pengemarkedet]:[Banksektoren]])</f>
        <v>-0.21708992749187181</v>
      </c>
    </row>
    <row r="663" spans="1:8" x14ac:dyDescent="0.3">
      <c r="A663" s="7">
        <v>42232</v>
      </c>
      <c r="B663" s="68">
        <v>6.6825895155121801E-2</v>
      </c>
      <c r="C663" s="68">
        <v>4.6917372243631822E-2</v>
      </c>
      <c r="D663" s="68">
        <v>5.2020935121501029E-2</v>
      </c>
      <c r="E663" s="68">
        <v>7.4525923543764819E-2</v>
      </c>
      <c r="F663" s="68">
        <v>4.898102949539343E-2</v>
      </c>
      <c r="G663" s="68">
        <v>5.9339476472364067E-2</v>
      </c>
      <c r="H663" s="68">
        <f ca="1">Tabel_Core.accdb3[[#This Row],[Indikator]]-SUM(Tabel_Core.accdb3[[#This Row],[Pengemarkedet]:[Banksektoren]])</f>
        <v>-0.21495884172153337</v>
      </c>
    </row>
    <row r="664" spans="1:8" x14ac:dyDescent="0.3">
      <c r="A664" s="7">
        <v>42239</v>
      </c>
      <c r="B664" s="68">
        <v>8.3727610789616547E-2</v>
      </c>
      <c r="C664" s="68">
        <v>5.4789529193239664E-2</v>
      </c>
      <c r="D664" s="68">
        <v>5.6043125871146335E-2</v>
      </c>
      <c r="E664" s="68">
        <v>9.2513496648636936E-2</v>
      </c>
      <c r="F664" s="68">
        <v>6.180089157294328E-2</v>
      </c>
      <c r="G664" s="68">
        <v>6.4408390070253507E-2</v>
      </c>
      <c r="H664" s="68">
        <f ca="1">Tabel_Core.accdb3[[#This Row],[Indikator]]-SUM(Tabel_Core.accdb3[[#This Row],[Pengemarkedet]:[Banksektoren]])</f>
        <v>-0.24582782256660318</v>
      </c>
    </row>
    <row r="665" spans="1:8" x14ac:dyDescent="0.3">
      <c r="A665" s="7">
        <v>42246</v>
      </c>
      <c r="B665" s="68">
        <v>0.10054325509417417</v>
      </c>
      <c r="C665" s="68">
        <v>5.6708340849845162E-2</v>
      </c>
      <c r="D665" s="68">
        <v>6.3983558091672402E-2</v>
      </c>
      <c r="E665" s="68">
        <v>0.10587012503835838</v>
      </c>
      <c r="F665" s="68">
        <v>6.9215224463096997E-2</v>
      </c>
      <c r="G665" s="68">
        <v>6.2931580619023375E-2</v>
      </c>
      <c r="H665" s="68">
        <f ca="1">Tabel_Core.accdb3[[#This Row],[Indikator]]-SUM(Tabel_Core.accdb3[[#This Row],[Pengemarkedet]:[Banksektoren]])</f>
        <v>-0.25816557396782214</v>
      </c>
    </row>
    <row r="666" spans="1:8" x14ac:dyDescent="0.3">
      <c r="A666" s="7">
        <v>42253</v>
      </c>
      <c r="B666" s="68">
        <v>0.11917807327887486</v>
      </c>
      <c r="C666" s="68">
        <v>5.4842902189331702E-2</v>
      </c>
      <c r="D666" s="68">
        <v>6.8118155458102597E-2</v>
      </c>
      <c r="E666" s="68">
        <v>0.12132392213976284</v>
      </c>
      <c r="F666" s="68">
        <v>8.1032849783285774E-2</v>
      </c>
      <c r="G666" s="68">
        <v>7.3135866088164317E-2</v>
      </c>
      <c r="H666" s="68">
        <f ca="1">Tabel_Core.accdb3[[#This Row],[Indikator]]-SUM(Tabel_Core.accdb3[[#This Row],[Pengemarkedet]:[Banksektoren]])</f>
        <v>-0.27927562237977238</v>
      </c>
    </row>
    <row r="667" spans="1:8" x14ac:dyDescent="0.3">
      <c r="A667" s="7">
        <v>42260</v>
      </c>
      <c r="B667" s="68">
        <v>0.12144051960955703</v>
      </c>
      <c r="C667" s="68">
        <v>5.4509509918101204E-2</v>
      </c>
      <c r="D667" s="68">
        <v>6.7547109276068135E-2</v>
      </c>
      <c r="E667" s="68">
        <v>0.12050942729125096</v>
      </c>
      <c r="F667" s="68">
        <v>7.7997380251119297E-2</v>
      </c>
      <c r="G667" s="68">
        <v>7.4907680218531003E-2</v>
      </c>
      <c r="H667" s="68">
        <f ca="1">Tabel_Core.accdb3[[#This Row],[Indikator]]-SUM(Tabel_Core.accdb3[[#This Row],[Pengemarkedet]:[Banksektoren]])</f>
        <v>-0.27403058734551355</v>
      </c>
    </row>
    <row r="668" spans="1:8" x14ac:dyDescent="0.3">
      <c r="A668" s="7">
        <v>42267</v>
      </c>
      <c r="B668" s="68">
        <v>0.11651831229143204</v>
      </c>
      <c r="C668" s="68">
        <v>5.1587262735368837E-2</v>
      </c>
      <c r="D668" s="68">
        <v>7.0956936767505543E-2</v>
      </c>
      <c r="E668" s="68">
        <v>0.11055732598428893</v>
      </c>
      <c r="F668" s="68">
        <v>7.0857163623768787E-2</v>
      </c>
      <c r="G668" s="68">
        <v>7.9549658567462239E-2</v>
      </c>
      <c r="H668" s="68">
        <f ca="1">Tabel_Core.accdb3[[#This Row],[Indikator]]-SUM(Tabel_Core.accdb3[[#This Row],[Pengemarkedet]:[Banksektoren]])</f>
        <v>-0.2669900353869622</v>
      </c>
    </row>
    <row r="669" spans="1:8" x14ac:dyDescent="0.3">
      <c r="A669" s="7">
        <v>42274</v>
      </c>
      <c r="B669" s="68">
        <v>0.11871757792566165</v>
      </c>
      <c r="C669" s="68">
        <v>5.5957795886814286E-2</v>
      </c>
      <c r="D669" s="68">
        <v>7.0202593961577117E-2</v>
      </c>
      <c r="E669" s="68">
        <v>0.10900240264363145</v>
      </c>
      <c r="F669" s="68">
        <v>6.5879932900394594E-2</v>
      </c>
      <c r="G669" s="68">
        <v>8.1498151706973859E-2</v>
      </c>
      <c r="H669" s="68">
        <f ca="1">Tabel_Core.accdb3[[#This Row],[Indikator]]-SUM(Tabel_Core.accdb3[[#This Row],[Pengemarkedet]:[Banksektoren]])</f>
        <v>-0.26382329917372971</v>
      </c>
    </row>
    <row r="670" spans="1:8" x14ac:dyDescent="0.3">
      <c r="A670" s="7">
        <v>42281</v>
      </c>
      <c r="B670" s="68">
        <v>0.10906723082565412</v>
      </c>
      <c r="C670" s="68">
        <v>5.3103696117953757E-2</v>
      </c>
      <c r="D670" s="68">
        <v>6.5113627140661504E-2</v>
      </c>
      <c r="E670" s="68">
        <v>0.10255146073224096</v>
      </c>
      <c r="F670" s="68">
        <v>5.5076965116488324E-2</v>
      </c>
      <c r="G670" s="68">
        <v>7.8204215295802557E-2</v>
      </c>
      <c r="H670" s="68">
        <f ca="1">Tabel_Core.accdb3[[#This Row],[Indikator]]-SUM(Tabel_Core.accdb3[[#This Row],[Pengemarkedet]:[Banksektoren]])</f>
        <v>-0.24498273357749295</v>
      </c>
    </row>
    <row r="671" spans="1:8" x14ac:dyDescent="0.3">
      <c r="A671" s="7">
        <v>42288</v>
      </c>
      <c r="B671" s="68">
        <v>0.11427946457122207</v>
      </c>
      <c r="C671" s="68">
        <v>5.3621230566494232E-2</v>
      </c>
      <c r="D671" s="68">
        <v>6.8567701231884548E-2</v>
      </c>
      <c r="E671" s="68">
        <v>0.1050095815793175</v>
      </c>
      <c r="F671" s="68">
        <v>5.7551093341954053E-2</v>
      </c>
      <c r="G671" s="68">
        <v>8.0279501009583115E-2</v>
      </c>
      <c r="H671" s="68">
        <f ca="1">Tabel_Core.accdb3[[#This Row],[Indikator]]-SUM(Tabel_Core.accdb3[[#This Row],[Pengemarkedet]:[Banksektoren]])</f>
        <v>-0.2507496431580114</v>
      </c>
    </row>
    <row r="672" spans="1:8" x14ac:dyDescent="0.3">
      <c r="A672" s="7">
        <v>42295</v>
      </c>
      <c r="B672" s="68">
        <v>0.11752163202501988</v>
      </c>
      <c r="C672" s="68">
        <v>5.1417985891741944E-2</v>
      </c>
      <c r="D672" s="68">
        <v>6.2838148591941353E-2</v>
      </c>
      <c r="E672" s="68">
        <v>0.11435971564850281</v>
      </c>
      <c r="F672" s="68">
        <v>5.7541211116842461E-2</v>
      </c>
      <c r="G672" s="68">
        <v>7.9867430305927314E-2</v>
      </c>
      <c r="H672" s="68">
        <f ca="1">Tabel_Core.accdb3[[#This Row],[Indikator]]-SUM(Tabel_Core.accdb3[[#This Row],[Pengemarkedet]:[Banksektoren]])</f>
        <v>-0.248502859529936</v>
      </c>
    </row>
    <row r="673" spans="1:8" x14ac:dyDescent="0.3">
      <c r="A673" s="7">
        <v>42302</v>
      </c>
      <c r="B673" s="68">
        <v>0.11394308626410457</v>
      </c>
      <c r="C673" s="68">
        <v>4.7787933762559659E-2</v>
      </c>
      <c r="D673" s="68">
        <v>6.2729993734601766E-2</v>
      </c>
      <c r="E673" s="68">
        <v>0.11138007581888985</v>
      </c>
      <c r="F673" s="68">
        <v>5.8361583641000601E-2</v>
      </c>
      <c r="G673" s="68">
        <v>8.1942026630701478E-2</v>
      </c>
      <c r="H673" s="68">
        <f ca="1">Tabel_Core.accdb3[[#This Row],[Indikator]]-SUM(Tabel_Core.accdb3[[#This Row],[Pengemarkedet]:[Banksektoren]])</f>
        <v>-0.24825852732364881</v>
      </c>
    </row>
    <row r="674" spans="1:8" x14ac:dyDescent="0.3">
      <c r="A674" s="7">
        <v>42309</v>
      </c>
      <c r="B674" s="68">
        <v>0.11234124779703532</v>
      </c>
      <c r="C674" s="68">
        <v>5.3318490703100574E-2</v>
      </c>
      <c r="D674" s="68">
        <v>6.2799463263393446E-2</v>
      </c>
      <c r="E674" s="68">
        <v>0.10468444013988715</v>
      </c>
      <c r="F674" s="68">
        <v>6.0465005045545576E-2</v>
      </c>
      <c r="G674" s="68">
        <v>8.899698601366357E-2</v>
      </c>
      <c r="H674" s="68">
        <f ca="1">Tabel_Core.accdb3[[#This Row],[Indikator]]-SUM(Tabel_Core.accdb3[[#This Row],[Pengemarkedet]:[Banksektoren]])</f>
        <v>-0.25792313736855499</v>
      </c>
    </row>
    <row r="675" spans="1:8" x14ac:dyDescent="0.3">
      <c r="A675" s="7">
        <v>42316</v>
      </c>
      <c r="B675" s="68">
        <v>0.10817183883590803</v>
      </c>
      <c r="C675" s="68">
        <v>5.3052055977434578E-2</v>
      </c>
      <c r="D675" s="68">
        <v>6.0333754056685077E-2</v>
      </c>
      <c r="E675" s="68">
        <v>9.6547591831043569E-2</v>
      </c>
      <c r="F675" s="68">
        <v>5.8723551286026E-2</v>
      </c>
      <c r="G675" s="68">
        <v>8.4858858809636048E-2</v>
      </c>
      <c r="H675" s="68">
        <f ca="1">Tabel_Core.accdb3[[#This Row],[Indikator]]-SUM(Tabel_Core.accdb3[[#This Row],[Pengemarkedet]:[Banksektoren]])</f>
        <v>-0.24534397312491729</v>
      </c>
    </row>
    <row r="676" spans="1:8" x14ac:dyDescent="0.3">
      <c r="A676" s="7">
        <v>42323</v>
      </c>
      <c r="B676" s="68">
        <v>9.9535821982450839E-2</v>
      </c>
      <c r="C676" s="68">
        <v>5.6166884869232672E-2</v>
      </c>
      <c r="D676" s="68">
        <v>6.0886237552488939E-2</v>
      </c>
      <c r="E676" s="68">
        <v>8.0803437037414133E-2</v>
      </c>
      <c r="F676" s="68">
        <v>5.065386327825723E-2</v>
      </c>
      <c r="G676" s="68">
        <v>7.8056574802485942E-2</v>
      </c>
      <c r="H676" s="68">
        <f ca="1">Tabel_Core.accdb3[[#This Row],[Indikator]]-SUM(Tabel_Core.accdb3[[#This Row],[Pengemarkedet]:[Banksektoren]])</f>
        <v>-0.22703117555742811</v>
      </c>
    </row>
    <row r="677" spans="1:8" x14ac:dyDescent="0.3">
      <c r="A677" s="7">
        <v>42330</v>
      </c>
      <c r="B677" s="68">
        <v>7.8168649812632218E-2</v>
      </c>
      <c r="C677" s="68">
        <v>5.085322112542745E-2</v>
      </c>
      <c r="D677" s="68">
        <v>5.1469120161126668E-2</v>
      </c>
      <c r="E677" s="68">
        <v>6.160025137009318E-2</v>
      </c>
      <c r="F677" s="68">
        <v>3.8367571119508781E-2</v>
      </c>
      <c r="G677" s="68">
        <v>6.8240303699913102E-2</v>
      </c>
      <c r="H677" s="68">
        <f ca="1">Tabel_Core.accdb3[[#This Row],[Indikator]]-SUM(Tabel_Core.accdb3[[#This Row],[Pengemarkedet]:[Banksektoren]])</f>
        <v>-0.19236181766343696</v>
      </c>
    </row>
    <row r="678" spans="1:8" x14ac:dyDescent="0.3">
      <c r="A678" s="7">
        <v>42337</v>
      </c>
      <c r="B678" s="68">
        <v>6.6064701401090664E-2</v>
      </c>
      <c r="C678" s="68">
        <v>4.471627688284547E-2</v>
      </c>
      <c r="D678" s="68">
        <v>4.8609394383959344E-2</v>
      </c>
      <c r="E678" s="68">
        <v>5.2924482529218102E-2</v>
      </c>
      <c r="F678" s="68">
        <v>2.8148195341574228E-2</v>
      </c>
      <c r="G678" s="68">
        <v>5.5160646753239874E-2</v>
      </c>
      <c r="H678" s="68">
        <f ca="1">Tabel_Core.accdb3[[#This Row],[Indikator]]-SUM(Tabel_Core.accdb3[[#This Row],[Pengemarkedet]:[Banksektoren]])</f>
        <v>-0.16349429448974634</v>
      </c>
    </row>
    <row r="679" spans="1:8" x14ac:dyDescent="0.3">
      <c r="A679" s="7">
        <v>42344</v>
      </c>
      <c r="B679" s="68">
        <v>6.9996294054656141E-2</v>
      </c>
      <c r="C679" s="68">
        <v>4.9711794522065401E-2</v>
      </c>
      <c r="D679" s="68">
        <v>5.35213424653515E-2</v>
      </c>
      <c r="E679" s="68">
        <v>5.3438527240871579E-2</v>
      </c>
      <c r="F679" s="68">
        <v>3.6891125892773297E-2</v>
      </c>
      <c r="G679" s="68">
        <v>6.5789511082243207E-2</v>
      </c>
      <c r="H679" s="68">
        <f ca="1">Tabel_Core.accdb3[[#This Row],[Indikator]]-SUM(Tabel_Core.accdb3[[#This Row],[Pengemarkedet]:[Banksektoren]])</f>
        <v>-0.18935600714864886</v>
      </c>
    </row>
    <row r="680" spans="1:8" x14ac:dyDescent="0.3">
      <c r="A680" s="7">
        <v>42351</v>
      </c>
      <c r="B680" s="68">
        <v>7.295936707915715E-2</v>
      </c>
      <c r="C680" s="68">
        <v>5.0690898755187494E-2</v>
      </c>
      <c r="D680" s="68">
        <v>5.4134895980424202E-2</v>
      </c>
      <c r="E680" s="68">
        <v>5.6953940229710912E-2</v>
      </c>
      <c r="F680" s="68">
        <v>4.0952393844803342E-2</v>
      </c>
      <c r="G680" s="68">
        <v>6.5677636508123402E-2</v>
      </c>
      <c r="H680" s="68">
        <f ca="1">Tabel_Core.accdb3[[#This Row],[Indikator]]-SUM(Tabel_Core.accdb3[[#This Row],[Pengemarkedet]:[Banksektoren]])</f>
        <v>-0.19545039823909219</v>
      </c>
    </row>
    <row r="681" spans="1:8" x14ac:dyDescent="0.3">
      <c r="A681" s="7">
        <v>42358</v>
      </c>
      <c r="B681" s="68">
        <v>7.5492344029434444E-2</v>
      </c>
      <c r="C681" s="68">
        <v>5.2330229580192289E-2</v>
      </c>
      <c r="D681" s="68">
        <v>5.8860716827401321E-2</v>
      </c>
      <c r="E681" s="68">
        <v>6.1937968657851894E-2</v>
      </c>
      <c r="F681" s="68">
        <v>3.9772859560602718E-2</v>
      </c>
      <c r="G681" s="68">
        <v>6.825188611592109E-2</v>
      </c>
      <c r="H681" s="68">
        <f ca="1">Tabel_Core.accdb3[[#This Row],[Indikator]]-SUM(Tabel_Core.accdb3[[#This Row],[Pengemarkedet]:[Banksektoren]])</f>
        <v>-0.2056613167125349</v>
      </c>
    </row>
    <row r="682" spans="1:8" x14ac:dyDescent="0.3">
      <c r="A682" s="7">
        <v>42365</v>
      </c>
      <c r="B682" s="68">
        <v>7.658240037156766E-2</v>
      </c>
      <c r="C682" s="68">
        <v>5.2252219337144662E-2</v>
      </c>
      <c r="D682" s="68">
        <v>5.7311613471636526E-2</v>
      </c>
      <c r="E682" s="68">
        <v>6.1235762026899565E-2</v>
      </c>
      <c r="F682" s="68">
        <v>4.561204899820135E-2</v>
      </c>
      <c r="G682" s="68">
        <v>6.6038190735142138E-2</v>
      </c>
      <c r="H682" s="68">
        <f ca="1">Tabel_Core.accdb3[[#This Row],[Indikator]]-SUM(Tabel_Core.accdb3[[#This Row],[Pengemarkedet]:[Banksektoren]])</f>
        <v>-0.20586743419745657</v>
      </c>
    </row>
    <row r="683" spans="1:8" x14ac:dyDescent="0.3">
      <c r="A683" s="7">
        <v>42372</v>
      </c>
      <c r="B683" s="68">
        <v>5.8387379851883116E-2</v>
      </c>
      <c r="C683" s="68">
        <v>4.3325355483646494E-2</v>
      </c>
      <c r="D683" s="68">
        <v>4.6810224672165487E-2</v>
      </c>
      <c r="E683" s="68">
        <v>4.9998332658528377E-2</v>
      </c>
      <c r="F683" s="68">
        <v>2.7841509843909127E-2</v>
      </c>
      <c r="G683" s="68">
        <v>4.9141559589452176E-2</v>
      </c>
      <c r="H683" s="68">
        <f ca="1">Tabel_Core.accdb3[[#This Row],[Indikator]]-SUM(Tabel_Core.accdb3[[#This Row],[Pengemarkedet]:[Banksektoren]])</f>
        <v>-0.15872960239581854</v>
      </c>
    </row>
    <row r="684" spans="1:8" x14ac:dyDescent="0.3">
      <c r="A684" s="7">
        <v>42379</v>
      </c>
      <c r="B684" s="68">
        <v>6.9449863173172213E-2</v>
      </c>
      <c r="C684" s="68">
        <v>4.4441552843168086E-2</v>
      </c>
      <c r="D684" s="68">
        <v>4.7199332527412097E-2</v>
      </c>
      <c r="E684" s="68">
        <v>6.1764619637222608E-2</v>
      </c>
      <c r="F684" s="68">
        <v>3.2362815716382311E-2</v>
      </c>
      <c r="G684" s="68">
        <v>6.2815009164083474E-2</v>
      </c>
      <c r="H684" s="68">
        <f ca="1">Tabel_Core.accdb3[[#This Row],[Indikator]]-SUM(Tabel_Core.accdb3[[#This Row],[Pengemarkedet]:[Banksektoren]])</f>
        <v>-0.17913346671509633</v>
      </c>
    </row>
    <row r="685" spans="1:8" x14ac:dyDescent="0.3">
      <c r="A685" s="7">
        <v>42386</v>
      </c>
      <c r="B685" s="68">
        <v>7.7040688811723462E-2</v>
      </c>
      <c r="C685" s="68">
        <v>4.6501973832491827E-2</v>
      </c>
      <c r="D685" s="68">
        <v>4.4952653491797376E-2</v>
      </c>
      <c r="E685" s="68">
        <v>6.5842368589858855E-2</v>
      </c>
      <c r="F685" s="68">
        <v>3.7287627351813964E-2</v>
      </c>
      <c r="G685" s="68">
        <v>5.9567461336270361E-2</v>
      </c>
      <c r="H685" s="68">
        <f ca="1">Tabel_Core.accdb3[[#This Row],[Indikator]]-SUM(Tabel_Core.accdb3[[#This Row],[Pengemarkedet]:[Banksektoren]])</f>
        <v>-0.17711139579050891</v>
      </c>
    </row>
    <row r="686" spans="1:8" x14ac:dyDescent="0.3">
      <c r="A686" s="7">
        <v>42393</v>
      </c>
      <c r="B686" s="68">
        <v>9.236415146272689E-2</v>
      </c>
      <c r="C686" s="68">
        <v>4.6152715522425274E-2</v>
      </c>
      <c r="D686" s="68">
        <v>5.0285157797211349E-2</v>
      </c>
      <c r="E686" s="68">
        <v>8.3584735048428602E-2</v>
      </c>
      <c r="F686" s="68">
        <v>4.094643758513844E-2</v>
      </c>
      <c r="G686" s="68">
        <v>7.0668379398634767E-2</v>
      </c>
      <c r="H686" s="68">
        <f ca="1">Tabel_Core.accdb3[[#This Row],[Indikator]]-SUM(Tabel_Core.accdb3[[#This Row],[Pengemarkedet]:[Banksektoren]])</f>
        <v>-0.19927327388911156</v>
      </c>
    </row>
    <row r="687" spans="1:8" x14ac:dyDescent="0.3">
      <c r="A687" s="7">
        <v>42400</v>
      </c>
      <c r="B687" s="68">
        <v>0.11509208715724203</v>
      </c>
      <c r="C687" s="68">
        <v>4.9869138172534154E-2</v>
      </c>
      <c r="D687" s="68">
        <v>5.7705514952538083E-2</v>
      </c>
      <c r="E687" s="68">
        <v>0.10436308306962983</v>
      </c>
      <c r="F687" s="68">
        <v>5.1363946991717868E-2</v>
      </c>
      <c r="G687" s="68">
        <v>9.2025214625470642E-2</v>
      </c>
      <c r="H687" s="68">
        <f ca="1">Tabel_Core.accdb3[[#This Row],[Indikator]]-SUM(Tabel_Core.accdb3[[#This Row],[Pengemarkedet]:[Banksektoren]])</f>
        <v>-0.24023481065464855</v>
      </c>
    </row>
    <row r="688" spans="1:8" x14ac:dyDescent="0.3">
      <c r="A688" s="7">
        <v>42407</v>
      </c>
      <c r="B688" s="68">
        <v>0.11870620703444716</v>
      </c>
      <c r="C688" s="68">
        <v>4.6953938783794565E-2</v>
      </c>
      <c r="D688" s="68">
        <v>5.728312915741117E-2</v>
      </c>
      <c r="E688" s="68">
        <v>9.9737223445566528E-2</v>
      </c>
      <c r="F688" s="68">
        <v>5.5505571261295794E-2</v>
      </c>
      <c r="G688" s="68">
        <v>9.7320374210513302E-2</v>
      </c>
      <c r="H688" s="68">
        <f ca="1">Tabel_Core.accdb3[[#This Row],[Indikator]]-SUM(Tabel_Core.accdb3[[#This Row],[Pengemarkedet]:[Banksektoren]])</f>
        <v>-0.23809402982413419</v>
      </c>
    </row>
    <row r="689" spans="1:8" x14ac:dyDescent="0.3">
      <c r="A689" s="7">
        <v>42414</v>
      </c>
      <c r="B689" s="68">
        <v>0.14587568017603961</v>
      </c>
      <c r="C689" s="68">
        <v>4.5066067485927341E-2</v>
      </c>
      <c r="D689" s="68">
        <v>6.3464096839598874E-2</v>
      </c>
      <c r="E689" s="68">
        <v>0.11582713958984367</v>
      </c>
      <c r="F689" s="68">
        <v>6.2217947794120744E-2</v>
      </c>
      <c r="G689" s="68">
        <v>0.11999256214755109</v>
      </c>
      <c r="H689" s="68">
        <f ca="1">Tabel_Core.accdb3[[#This Row],[Indikator]]-SUM(Tabel_Core.accdb3[[#This Row],[Pengemarkedet]:[Banksektoren]])</f>
        <v>-0.26069213368100219</v>
      </c>
    </row>
    <row r="690" spans="1:8" x14ac:dyDescent="0.3">
      <c r="A690" s="7">
        <v>42421</v>
      </c>
      <c r="B690" s="68">
        <v>0.15640020101253138</v>
      </c>
      <c r="C690" s="68">
        <v>4.5051984430370062E-2</v>
      </c>
      <c r="D690" s="68">
        <v>6.2237902199810839E-2</v>
      </c>
      <c r="E690" s="68">
        <v>0.11744998992099301</v>
      </c>
      <c r="F690" s="68">
        <v>6.0886665440267509E-2</v>
      </c>
      <c r="G690" s="68">
        <v>0.12510449070579013</v>
      </c>
      <c r="H690" s="68">
        <f ca="1">Tabel_Core.accdb3[[#This Row],[Indikator]]-SUM(Tabel_Core.accdb3[[#This Row],[Pengemarkedet]:[Banksektoren]])</f>
        <v>-0.25433083168470016</v>
      </c>
    </row>
    <row r="691" spans="1:8" x14ac:dyDescent="0.3">
      <c r="A691" s="7">
        <v>42428</v>
      </c>
      <c r="B691" s="68">
        <v>0.16453165716131857</v>
      </c>
      <c r="C691" s="68">
        <v>4.466072277385693E-2</v>
      </c>
      <c r="D691" s="68">
        <v>6.0757021104098433E-2</v>
      </c>
      <c r="E691" s="68">
        <v>0.12016974883177263</v>
      </c>
      <c r="F691" s="68">
        <v>5.8316983757328682E-2</v>
      </c>
      <c r="G691" s="68">
        <v>0.12271686502355571</v>
      </c>
      <c r="H691" s="68">
        <f ca="1">Tabel_Core.accdb3[[#This Row],[Indikator]]-SUM(Tabel_Core.accdb3[[#This Row],[Pengemarkedet]:[Banksektoren]])</f>
        <v>-0.24208968432929384</v>
      </c>
    </row>
    <row r="692" spans="1:8" x14ac:dyDescent="0.3">
      <c r="A692" s="7">
        <v>42435</v>
      </c>
      <c r="B692" s="68">
        <v>0.16405019025662726</v>
      </c>
      <c r="C692" s="68">
        <v>4.3359536852554947E-2</v>
      </c>
      <c r="D692" s="68">
        <v>6.3553220656786036E-2</v>
      </c>
      <c r="E692" s="68">
        <v>0.12253351072518651</v>
      </c>
      <c r="F692" s="68">
        <v>5.0963681524872878E-2</v>
      </c>
      <c r="G692" s="68">
        <v>0.10984905888121038</v>
      </c>
      <c r="H692" s="68">
        <f ca="1">Tabel_Core.accdb3[[#This Row],[Indikator]]-SUM(Tabel_Core.accdb3[[#This Row],[Pengemarkedet]:[Banksektoren]])</f>
        <v>-0.22620881838398349</v>
      </c>
    </row>
    <row r="693" spans="1:8" x14ac:dyDescent="0.3">
      <c r="A693" s="7">
        <v>42442</v>
      </c>
      <c r="B693" s="68">
        <v>0.14999985161400922</v>
      </c>
      <c r="C693" s="68">
        <v>4.7706484285591128E-2</v>
      </c>
      <c r="D693" s="68">
        <v>6.1156553602204927E-2</v>
      </c>
      <c r="E693" s="68">
        <v>0.11081320818801803</v>
      </c>
      <c r="F693" s="68">
        <v>4.9076963321515996E-2</v>
      </c>
      <c r="G693" s="68">
        <v>9.4820253810886185E-2</v>
      </c>
      <c r="H693" s="68">
        <f ca="1">Tabel_Core.accdb3[[#This Row],[Indikator]]-SUM(Tabel_Core.accdb3[[#This Row],[Pengemarkedet]:[Banksektoren]])</f>
        <v>-0.21357361159420704</v>
      </c>
    </row>
    <row r="694" spans="1:8" x14ac:dyDescent="0.3">
      <c r="A694" s="7">
        <v>42449</v>
      </c>
      <c r="B694" s="68">
        <v>0.15343385929534378</v>
      </c>
      <c r="C694" s="68">
        <v>5.2026593243910159E-2</v>
      </c>
      <c r="D694" s="68">
        <v>6.3816755052872293E-2</v>
      </c>
      <c r="E694" s="68">
        <v>0.10548054471748988</v>
      </c>
      <c r="F694" s="68">
        <v>5.43210369343234E-2</v>
      </c>
      <c r="G694" s="68">
        <v>9.7340587171253268E-2</v>
      </c>
      <c r="H694" s="68">
        <f ca="1">Tabel_Core.accdb3[[#This Row],[Indikator]]-SUM(Tabel_Core.accdb3[[#This Row],[Pengemarkedet]:[Banksektoren]])</f>
        <v>-0.21955165782450523</v>
      </c>
    </row>
    <row r="695" spans="1:8" x14ac:dyDescent="0.3">
      <c r="A695" s="7">
        <v>42456</v>
      </c>
      <c r="B695" s="68">
        <v>0.13305634522240206</v>
      </c>
      <c r="C695" s="68">
        <v>5.0523565919447372E-2</v>
      </c>
      <c r="D695" s="68">
        <v>5.8086917246552766E-2</v>
      </c>
      <c r="E695" s="68">
        <v>8.8050636041880861E-2</v>
      </c>
      <c r="F695" s="68">
        <v>4.8883979680357799E-2</v>
      </c>
      <c r="G695" s="68">
        <v>8.0854536280038247E-2</v>
      </c>
      <c r="H695" s="68">
        <f ca="1">Tabel_Core.accdb3[[#This Row],[Indikator]]-SUM(Tabel_Core.accdb3[[#This Row],[Pengemarkedet]:[Banksektoren]])</f>
        <v>-0.19334328994587496</v>
      </c>
    </row>
    <row r="696" spans="1:8" x14ac:dyDescent="0.3">
      <c r="A696" s="7">
        <v>42463</v>
      </c>
      <c r="B696" s="68">
        <v>0.12473770843479082</v>
      </c>
      <c r="C696" s="68">
        <v>4.8033287584536032E-2</v>
      </c>
      <c r="D696" s="68">
        <v>5.2665553528294613E-2</v>
      </c>
      <c r="E696" s="68">
        <v>7.4989606457863359E-2</v>
      </c>
      <c r="F696" s="68">
        <v>4.7799895516926545E-2</v>
      </c>
      <c r="G696" s="68">
        <v>8.2467272980071019E-2</v>
      </c>
      <c r="H696" s="68">
        <f ca="1">Tabel_Core.accdb3[[#This Row],[Indikator]]-SUM(Tabel_Core.accdb3[[#This Row],[Pengemarkedet]:[Banksektoren]])</f>
        <v>-0.18121790763290074</v>
      </c>
    </row>
    <row r="697" spans="1:8" x14ac:dyDescent="0.3">
      <c r="A697" s="7">
        <v>42470</v>
      </c>
      <c r="B697" s="68">
        <v>0.10913352920443579</v>
      </c>
      <c r="C697" s="68">
        <v>4.4759678423079749E-2</v>
      </c>
      <c r="D697" s="68">
        <v>4.6362986497092258E-2</v>
      </c>
      <c r="E697" s="68">
        <v>6.6041479906709652E-2</v>
      </c>
      <c r="F697" s="68">
        <v>3.5975112551311972E-2</v>
      </c>
      <c r="G697" s="68">
        <v>7.5199299632035421E-2</v>
      </c>
      <c r="H697" s="68">
        <f ca="1">Tabel_Core.accdb3[[#This Row],[Indikator]]-SUM(Tabel_Core.accdb3[[#This Row],[Pengemarkedet]:[Banksektoren]])</f>
        <v>-0.15920502780579326</v>
      </c>
    </row>
    <row r="698" spans="1:8" x14ac:dyDescent="0.3">
      <c r="A698" s="7">
        <v>42477</v>
      </c>
      <c r="B698" s="68">
        <v>9.2051092394483211E-2</v>
      </c>
      <c r="C698" s="68">
        <v>4.0560717682585165E-2</v>
      </c>
      <c r="D698" s="68">
        <v>3.8838102905946678E-2</v>
      </c>
      <c r="E698" s="68">
        <v>5.8740134015529577E-2</v>
      </c>
      <c r="F698" s="68">
        <v>2.9023815869681668E-2</v>
      </c>
      <c r="G698" s="68">
        <v>6.4731888208244492E-2</v>
      </c>
      <c r="H698" s="68">
        <f ca="1">Tabel_Core.accdb3[[#This Row],[Indikator]]-SUM(Tabel_Core.accdb3[[#This Row],[Pengemarkedet]:[Banksektoren]])</f>
        <v>-0.13984356628750438</v>
      </c>
    </row>
    <row r="699" spans="1:8" x14ac:dyDescent="0.3">
      <c r="A699" s="7">
        <v>42484</v>
      </c>
      <c r="B699" s="68">
        <v>0.10141674392080388</v>
      </c>
      <c r="C699" s="68">
        <v>4.194521667657021E-2</v>
      </c>
      <c r="D699" s="68">
        <v>4.3957129791283085E-2</v>
      </c>
      <c r="E699" s="68">
        <v>6.8363781566923618E-2</v>
      </c>
      <c r="F699" s="68">
        <v>3.05639921118603E-2</v>
      </c>
      <c r="G699" s="68">
        <v>7.1378893221887424E-2</v>
      </c>
      <c r="H699" s="68">
        <f ca="1">Tabel_Core.accdb3[[#This Row],[Indikator]]-SUM(Tabel_Core.accdb3[[#This Row],[Pengemarkedet]:[Banksektoren]])</f>
        <v>-0.15479226944772076</v>
      </c>
    </row>
    <row r="700" spans="1:8" x14ac:dyDescent="0.3">
      <c r="A700" s="7">
        <v>42491</v>
      </c>
      <c r="B700" s="68">
        <v>9.784984809943835E-2</v>
      </c>
      <c r="C700" s="68">
        <v>4.6247594979611319E-2</v>
      </c>
      <c r="D700" s="68">
        <v>4.5497932000586896E-2</v>
      </c>
      <c r="E700" s="68">
        <v>6.9423983366884434E-2</v>
      </c>
      <c r="F700" s="68">
        <v>2.7476219465510033E-2</v>
      </c>
      <c r="G700" s="68">
        <v>6.9917433459690176E-2</v>
      </c>
      <c r="H700" s="68">
        <f ca="1">Tabel_Core.accdb3[[#This Row],[Indikator]]-SUM(Tabel_Core.accdb3[[#This Row],[Pengemarkedet]:[Banksektoren]])</f>
        <v>-0.16071331517284454</v>
      </c>
    </row>
    <row r="701" spans="1:8" x14ac:dyDescent="0.3">
      <c r="A701" s="7">
        <v>42498</v>
      </c>
      <c r="B701" s="68">
        <v>9.4244516427759759E-2</v>
      </c>
      <c r="C701" s="68">
        <v>4.2686412850269959E-2</v>
      </c>
      <c r="D701" s="68">
        <v>4.7873938979787485E-2</v>
      </c>
      <c r="E701" s="68">
        <v>6.2935484457414981E-2</v>
      </c>
      <c r="F701" s="68">
        <v>3.3701207312209193E-2</v>
      </c>
      <c r="G701" s="68">
        <v>6.818294590171213E-2</v>
      </c>
      <c r="H701" s="68">
        <f ca="1">Tabel_Core.accdb3[[#This Row],[Indikator]]-SUM(Tabel_Core.accdb3[[#This Row],[Pengemarkedet]:[Banksektoren]])</f>
        <v>-0.16113547307363396</v>
      </c>
    </row>
    <row r="702" spans="1:8" x14ac:dyDescent="0.3">
      <c r="A702" s="7">
        <v>42505</v>
      </c>
      <c r="B702" s="68">
        <v>8.2582036481144566E-2</v>
      </c>
      <c r="C702" s="68">
        <v>3.9439410847665911E-2</v>
      </c>
      <c r="D702" s="68">
        <v>4.6626082357439182E-2</v>
      </c>
      <c r="E702" s="68">
        <v>5.6064087436430238E-2</v>
      </c>
      <c r="F702" s="68">
        <v>2.8637428714377553E-2</v>
      </c>
      <c r="G702" s="68">
        <v>5.9225965624698375E-2</v>
      </c>
      <c r="H702" s="68">
        <f ca="1">Tabel_Core.accdb3[[#This Row],[Indikator]]-SUM(Tabel_Core.accdb3[[#This Row],[Pengemarkedet]:[Banksektoren]])</f>
        <v>-0.14741093849946668</v>
      </c>
    </row>
    <row r="703" spans="1:8" x14ac:dyDescent="0.3">
      <c r="A703" s="7">
        <v>42512</v>
      </c>
      <c r="B703" s="68">
        <v>7.1432857615024895E-2</v>
      </c>
      <c r="C703" s="68">
        <v>3.8026184176649304E-2</v>
      </c>
      <c r="D703" s="68">
        <v>4.3790193741280278E-2</v>
      </c>
      <c r="E703" s="68">
        <v>4.375170768750887E-2</v>
      </c>
      <c r="F703" s="68">
        <v>3.034898720443175E-2</v>
      </c>
      <c r="G703" s="68">
        <v>5.6873867518082058E-2</v>
      </c>
      <c r="H703" s="68">
        <f ca="1">Tabel_Core.accdb3[[#This Row],[Indikator]]-SUM(Tabel_Core.accdb3[[#This Row],[Pengemarkedet]:[Banksektoren]])</f>
        <v>-0.14135808271292738</v>
      </c>
    </row>
    <row r="704" spans="1:8" x14ac:dyDescent="0.3">
      <c r="A704" s="7">
        <v>42519</v>
      </c>
      <c r="B704" s="68">
        <v>6.686228711325376E-2</v>
      </c>
      <c r="C704" s="68">
        <v>3.4279021485307343E-2</v>
      </c>
      <c r="D704" s="68">
        <v>3.946654394672857E-2</v>
      </c>
      <c r="E704" s="68">
        <v>4.1404330848401887E-2</v>
      </c>
      <c r="F704" s="68">
        <v>3.4416296032577468E-2</v>
      </c>
      <c r="G704" s="68">
        <v>5.1994067822820025E-2</v>
      </c>
      <c r="H704" s="68">
        <f ca="1">Tabel_Core.accdb3[[#This Row],[Indikator]]-SUM(Tabel_Core.accdb3[[#This Row],[Pengemarkedet]:[Banksektoren]])</f>
        <v>-0.13469797302258152</v>
      </c>
    </row>
    <row r="705" spans="1:8" x14ac:dyDescent="0.3">
      <c r="A705" s="7">
        <v>42526</v>
      </c>
      <c r="B705" s="68">
        <v>6.280920259461252E-2</v>
      </c>
      <c r="C705" s="68">
        <v>3.3287276902067731E-2</v>
      </c>
      <c r="D705" s="68">
        <v>3.6608592882411833E-2</v>
      </c>
      <c r="E705" s="68">
        <v>3.9593215348505448E-2</v>
      </c>
      <c r="F705" s="68">
        <v>3.3618090671105182E-2</v>
      </c>
      <c r="G705" s="68">
        <v>5.046901083426604E-2</v>
      </c>
      <c r="H705" s="68">
        <f ca="1">Tabel_Core.accdb3[[#This Row],[Indikator]]-SUM(Tabel_Core.accdb3[[#This Row],[Pengemarkedet]:[Banksektoren]])</f>
        <v>-0.13076698404374371</v>
      </c>
    </row>
    <row r="706" spans="1:8" x14ac:dyDescent="0.3">
      <c r="A706" s="7">
        <v>42533</v>
      </c>
      <c r="B706" s="68">
        <v>6.9923842609894218E-2</v>
      </c>
      <c r="C706" s="68">
        <v>3.6823210196612347E-2</v>
      </c>
      <c r="D706" s="68">
        <v>3.6984633901250001E-2</v>
      </c>
      <c r="E706" s="68">
        <v>4.490649860396681E-2</v>
      </c>
      <c r="F706" s="68">
        <v>4.1028603400031061E-2</v>
      </c>
      <c r="G706" s="68">
        <v>5.8930897503665008E-2</v>
      </c>
      <c r="H706" s="68">
        <f ca="1">Tabel_Core.accdb3[[#This Row],[Indikator]]-SUM(Tabel_Core.accdb3[[#This Row],[Pengemarkedet]:[Banksektoren]])</f>
        <v>-0.14875000099563102</v>
      </c>
    </row>
    <row r="707" spans="1:8" x14ac:dyDescent="0.3">
      <c r="A707" s="7">
        <v>42540</v>
      </c>
      <c r="B707" s="68">
        <v>8.9156815930349492E-2</v>
      </c>
      <c r="C707" s="68">
        <v>4.5209345408527682E-2</v>
      </c>
      <c r="D707" s="68">
        <v>4.2095699580230801E-2</v>
      </c>
      <c r="E707" s="68">
        <v>6.473177338727476E-2</v>
      </c>
      <c r="F707" s="68">
        <v>4.5887110494244703E-2</v>
      </c>
      <c r="G707" s="68">
        <v>6.681451667268104E-2</v>
      </c>
      <c r="H707" s="68">
        <f ca="1">Tabel_Core.accdb3[[#This Row],[Indikator]]-SUM(Tabel_Core.accdb3[[#This Row],[Pengemarkedet]:[Banksektoren]])</f>
        <v>-0.17558162961260951</v>
      </c>
    </row>
    <row r="708" spans="1:8" x14ac:dyDescent="0.3">
      <c r="A708" s="7">
        <v>42547</v>
      </c>
      <c r="B708" s="68">
        <v>0.13988953119644476</v>
      </c>
      <c r="C708" s="68">
        <v>5.3040878757690008E-2</v>
      </c>
      <c r="D708" s="68">
        <v>5.562334620053639E-2</v>
      </c>
      <c r="E708" s="68">
        <v>8.9944080211265182E-2</v>
      </c>
      <c r="F708" s="68">
        <v>6.1603022772766067E-2</v>
      </c>
      <c r="G708" s="68">
        <v>9.099323401020129E-2</v>
      </c>
      <c r="H708" s="68">
        <f ca="1">Tabel_Core.accdb3[[#This Row],[Indikator]]-SUM(Tabel_Core.accdb3[[#This Row],[Pengemarkedet]:[Banksektoren]])</f>
        <v>-0.21131503075601421</v>
      </c>
    </row>
    <row r="709" spans="1:8" x14ac:dyDescent="0.3">
      <c r="A709" s="7">
        <v>42554</v>
      </c>
      <c r="B709" s="68">
        <v>0.18117145249642552</v>
      </c>
      <c r="C709" s="68">
        <v>5.8493207826041581E-2</v>
      </c>
      <c r="D709" s="68">
        <v>6.0321655074396296E-2</v>
      </c>
      <c r="E709" s="68">
        <v>0.1172479900506436</v>
      </c>
      <c r="F709" s="68">
        <v>6.4933090973876395E-2</v>
      </c>
      <c r="G709" s="68">
        <v>0.11096680923533613</v>
      </c>
      <c r="H709" s="68">
        <f ca="1">Tabel_Core.accdb3[[#This Row],[Indikator]]-SUM(Tabel_Core.accdb3[[#This Row],[Pengemarkedet]:[Banksektoren]])</f>
        <v>-0.23079130066386849</v>
      </c>
    </row>
    <row r="710" spans="1:8" x14ac:dyDescent="0.3">
      <c r="A710" s="7">
        <v>42561</v>
      </c>
      <c r="B710" s="68">
        <v>0.19976542927768415</v>
      </c>
      <c r="C710" s="68">
        <v>5.7803545379344151E-2</v>
      </c>
      <c r="D710" s="68">
        <v>6.1739705440042855E-2</v>
      </c>
      <c r="E710" s="68">
        <v>0.12871614863361452</v>
      </c>
      <c r="F710" s="68">
        <v>6.3036916201378163E-2</v>
      </c>
      <c r="G710" s="68">
        <v>0.11321864464918358</v>
      </c>
      <c r="H710" s="68">
        <f ca="1">Tabel_Core.accdb3[[#This Row],[Indikator]]-SUM(Tabel_Core.accdb3[[#This Row],[Pengemarkedet]:[Banksektoren]])</f>
        <v>-0.22474953102587908</v>
      </c>
    </row>
    <row r="711" spans="1:8" x14ac:dyDescent="0.3">
      <c r="A711" s="7">
        <v>42568</v>
      </c>
      <c r="B711" s="68">
        <v>0.19362522058857054</v>
      </c>
      <c r="C711" s="68">
        <v>5.0417878732620908E-2</v>
      </c>
      <c r="D711" s="68">
        <v>5.7534120314299032E-2</v>
      </c>
      <c r="E711" s="68">
        <v>0.11742020904136295</v>
      </c>
      <c r="F711" s="68">
        <v>6.0316599573983026E-2</v>
      </c>
      <c r="G711" s="68">
        <v>0.10515513394019914</v>
      </c>
      <c r="H711" s="68">
        <f ca="1">Tabel_Core.accdb3[[#This Row],[Indikator]]-SUM(Tabel_Core.accdb3[[#This Row],[Pengemarkedet]:[Banksektoren]])</f>
        <v>-0.19721872101389451</v>
      </c>
    </row>
    <row r="712" spans="1:8" x14ac:dyDescent="0.3">
      <c r="A712" s="7">
        <v>42575</v>
      </c>
      <c r="B712" s="68">
        <v>0.14573580300968475</v>
      </c>
      <c r="C712" s="68">
        <v>4.106870215906281E-2</v>
      </c>
      <c r="D712" s="68">
        <v>4.3428302133518774E-2</v>
      </c>
      <c r="E712" s="68">
        <v>9.2174653212282964E-2</v>
      </c>
      <c r="F712" s="68">
        <v>3.8523981161382809E-2</v>
      </c>
      <c r="G712" s="68">
        <v>7.9452106388314014E-2</v>
      </c>
      <c r="H712" s="68">
        <f ca="1">Tabel_Core.accdb3[[#This Row],[Indikator]]-SUM(Tabel_Core.accdb3[[#This Row],[Pengemarkedet]:[Banksektoren]])</f>
        <v>-0.14891194204487662</v>
      </c>
    </row>
    <row r="713" spans="1:8" x14ac:dyDescent="0.3">
      <c r="A713" s="7">
        <v>42582</v>
      </c>
      <c r="B713" s="68">
        <v>0.10895217199468357</v>
      </c>
      <c r="C713" s="68">
        <v>3.4638667609115319E-2</v>
      </c>
      <c r="D713" s="68">
        <v>3.6147831440946951E-2</v>
      </c>
      <c r="E713" s="68">
        <v>6.7503970559902676E-2</v>
      </c>
      <c r="F713" s="68">
        <v>2.9749954376773195E-2</v>
      </c>
      <c r="G713" s="68">
        <v>5.9455295175541746E-2</v>
      </c>
      <c r="H713" s="68">
        <f ca="1">Tabel_Core.accdb3[[#This Row],[Indikator]]-SUM(Tabel_Core.accdb3[[#This Row],[Pengemarkedet]:[Banksektoren]])</f>
        <v>-0.1185435471675963</v>
      </c>
    </row>
    <row r="714" spans="1:8" x14ac:dyDescent="0.3">
      <c r="A714" s="7">
        <v>42589</v>
      </c>
      <c r="B714" s="68">
        <v>0.10109355122191205</v>
      </c>
      <c r="C714" s="68">
        <v>3.5149657072582718E-2</v>
      </c>
      <c r="D714" s="68">
        <v>3.7400490225083002E-2</v>
      </c>
      <c r="E714" s="68">
        <v>5.8641067478690287E-2</v>
      </c>
      <c r="F714" s="68">
        <v>3.1703642272834433E-2</v>
      </c>
      <c r="G714" s="68">
        <v>5.4070075327653275E-2</v>
      </c>
      <c r="H714" s="68">
        <f ca="1">Tabel_Core.accdb3[[#This Row],[Indikator]]-SUM(Tabel_Core.accdb3[[#This Row],[Pengemarkedet]:[Banksektoren]])</f>
        <v>-0.11587138115493167</v>
      </c>
    </row>
    <row r="715" spans="1:8" x14ac:dyDescent="0.3">
      <c r="A715" s="7">
        <v>42596</v>
      </c>
      <c r="B715" s="68">
        <v>9.480474864344543E-2</v>
      </c>
      <c r="C715" s="68">
        <v>3.342733093063046E-2</v>
      </c>
      <c r="D715" s="68">
        <v>3.3671627436380823E-2</v>
      </c>
      <c r="E715" s="68">
        <v>5.6117187236083395E-2</v>
      </c>
      <c r="F715" s="68">
        <v>2.6409380665116781E-2</v>
      </c>
      <c r="G715" s="68">
        <v>5.2872407526832588E-2</v>
      </c>
      <c r="H715" s="68">
        <f ca="1">Tabel_Core.accdb3[[#This Row],[Indikator]]-SUM(Tabel_Core.accdb3[[#This Row],[Pengemarkedet]:[Banksektoren]])</f>
        <v>-0.10769318515159862</v>
      </c>
    </row>
    <row r="716" spans="1:8" x14ac:dyDescent="0.3">
      <c r="A716" s="7">
        <v>42603</v>
      </c>
      <c r="B716" s="68">
        <v>9.4916967514984962E-2</v>
      </c>
      <c r="C716" s="68">
        <v>3.3868155647045976E-2</v>
      </c>
      <c r="D716" s="68">
        <v>3.5229036173765875E-2</v>
      </c>
      <c r="E716" s="68">
        <v>5.5270342913927684E-2</v>
      </c>
      <c r="F716" s="68">
        <v>2.8769805840935848E-2</v>
      </c>
      <c r="G716" s="68">
        <v>5.0535580400551464E-2</v>
      </c>
      <c r="H716" s="68">
        <f ca="1">Tabel_Core.accdb3[[#This Row],[Indikator]]-SUM(Tabel_Core.accdb3[[#This Row],[Pengemarkedet]:[Banksektoren]])</f>
        <v>-0.10875595346124189</v>
      </c>
    </row>
    <row r="717" spans="1:8" x14ac:dyDescent="0.3">
      <c r="A717" s="7">
        <v>42610</v>
      </c>
      <c r="B717" s="68">
        <v>9.5694710965120847E-2</v>
      </c>
      <c r="C717" s="68">
        <v>3.3329866350757915E-2</v>
      </c>
      <c r="D717" s="68">
        <v>3.5774871159294383E-2</v>
      </c>
      <c r="E717" s="68">
        <v>5.4694453192049637E-2</v>
      </c>
      <c r="F717" s="68">
        <v>3.0892472128146848E-2</v>
      </c>
      <c r="G717" s="68">
        <v>5.0973924023411887E-2</v>
      </c>
      <c r="H717" s="68">
        <f ca="1">Tabel_Core.accdb3[[#This Row],[Indikator]]-SUM(Tabel_Core.accdb3[[#This Row],[Pengemarkedet]:[Banksektoren]])</f>
        <v>-0.10997087588853983</v>
      </c>
    </row>
    <row r="718" spans="1:8" x14ac:dyDescent="0.3">
      <c r="A718" s="7">
        <v>42617</v>
      </c>
      <c r="B718" s="68">
        <v>8.2623438575045643E-2</v>
      </c>
      <c r="C718" s="68">
        <v>2.9102984379978568E-2</v>
      </c>
      <c r="D718" s="68">
        <v>3.075674039242416E-2</v>
      </c>
      <c r="E718" s="68">
        <v>4.4114375846461759E-2</v>
      </c>
      <c r="F718" s="68">
        <v>2.5192573878282047E-2</v>
      </c>
      <c r="G718" s="68">
        <v>4.8039190540905947E-2</v>
      </c>
      <c r="H718" s="68">
        <f ca="1">Tabel_Core.accdb3[[#This Row],[Indikator]]-SUM(Tabel_Core.accdb3[[#This Row],[Pengemarkedet]:[Banksektoren]])</f>
        <v>-9.4582426463006825E-2</v>
      </c>
    </row>
    <row r="719" spans="1:8" x14ac:dyDescent="0.3">
      <c r="A719" s="7">
        <v>42624</v>
      </c>
      <c r="B719" s="68">
        <v>8.3782815713247805E-2</v>
      </c>
      <c r="C719" s="68">
        <v>2.9851565763563109E-2</v>
      </c>
      <c r="D719" s="68">
        <v>3.3962142240414418E-2</v>
      </c>
      <c r="E719" s="68">
        <v>4.3471546034910269E-2</v>
      </c>
      <c r="F719" s="68">
        <v>2.7466972150347272E-2</v>
      </c>
      <c r="G719" s="68">
        <v>4.5335476763808863E-2</v>
      </c>
      <c r="H719" s="68">
        <f ca="1">Tabel_Core.accdb3[[#This Row],[Indikator]]-SUM(Tabel_Core.accdb3[[#This Row],[Pengemarkedet]:[Banksektoren]])</f>
        <v>-9.6304887239796133E-2</v>
      </c>
    </row>
    <row r="720" spans="1:8" x14ac:dyDescent="0.3">
      <c r="A720" s="7">
        <v>42631</v>
      </c>
      <c r="B720" s="68">
        <v>7.8731037948257199E-2</v>
      </c>
      <c r="C720" s="68">
        <v>2.7830730844086771E-2</v>
      </c>
      <c r="D720" s="68">
        <v>3.1646448298744509E-2</v>
      </c>
      <c r="E720" s="68">
        <v>3.9235893138505132E-2</v>
      </c>
      <c r="F720" s="68">
        <v>2.5057136457962901E-2</v>
      </c>
      <c r="G720" s="68">
        <v>4.3494812742073438E-2</v>
      </c>
      <c r="H720" s="68">
        <f ca="1">Tabel_Core.accdb3[[#This Row],[Indikator]]-SUM(Tabel_Core.accdb3[[#This Row],[Pengemarkedet]:[Banksektoren]])</f>
        <v>-8.8533983533115534E-2</v>
      </c>
    </row>
    <row r="721" spans="1:8" x14ac:dyDescent="0.3">
      <c r="A721" s="7">
        <v>42638</v>
      </c>
      <c r="B721" s="68">
        <v>7.5556997322107633E-2</v>
      </c>
      <c r="C721" s="68">
        <v>2.6948493890240482E-2</v>
      </c>
      <c r="D721" s="68">
        <v>3.0921812059443086E-2</v>
      </c>
      <c r="E721" s="68">
        <v>3.8205626095787329E-2</v>
      </c>
      <c r="F721" s="68">
        <v>2.094033821201224E-2</v>
      </c>
      <c r="G721" s="68">
        <v>4.1091549057937715E-2</v>
      </c>
      <c r="H721" s="68">
        <f ca="1">Tabel_Core.accdb3[[#This Row],[Indikator]]-SUM(Tabel_Core.accdb3[[#This Row],[Pengemarkedet]:[Banksektoren]])</f>
        <v>-8.2550821993313206E-2</v>
      </c>
    </row>
    <row r="722" spans="1:8" x14ac:dyDescent="0.3">
      <c r="A722" s="7">
        <v>42645</v>
      </c>
      <c r="B722" s="68">
        <v>8.177128964856592E-2</v>
      </c>
      <c r="C722" s="68">
        <v>2.8234702444790566E-2</v>
      </c>
      <c r="D722" s="68">
        <v>3.1499546285823694E-2</v>
      </c>
      <c r="E722" s="68">
        <v>4.4964747116595927E-2</v>
      </c>
      <c r="F722" s="68">
        <v>1.966080765319226E-2</v>
      </c>
      <c r="G722" s="68">
        <v>4.2115560562461449E-2</v>
      </c>
      <c r="H722" s="68">
        <f ca="1">Tabel_Core.accdb3[[#This Row],[Indikator]]-SUM(Tabel_Core.accdb3[[#This Row],[Pengemarkedet]:[Banksektoren]])</f>
        <v>-8.4704074414297975E-2</v>
      </c>
    </row>
    <row r="723" spans="1:8" x14ac:dyDescent="0.3">
      <c r="A723" s="7">
        <v>42652</v>
      </c>
      <c r="B723" s="68">
        <v>8.5568800695375813E-2</v>
      </c>
      <c r="C723" s="68">
        <v>2.7627867155182756E-2</v>
      </c>
      <c r="D723" s="68">
        <v>2.9369790563610783E-2</v>
      </c>
      <c r="E723" s="68">
        <v>4.385201876439828E-2</v>
      </c>
      <c r="F723" s="68">
        <v>2.1166444852857513E-2</v>
      </c>
      <c r="G723" s="68">
        <v>4.7669142460252903E-2</v>
      </c>
      <c r="H723" s="68">
        <f ca="1">Tabel_Core.accdb3[[#This Row],[Indikator]]-SUM(Tabel_Core.accdb3[[#This Row],[Pengemarkedet]:[Banksektoren]])</f>
        <v>-8.4116463100926409E-2</v>
      </c>
    </row>
    <row r="724" spans="1:8" x14ac:dyDescent="0.3">
      <c r="A724" s="7">
        <v>42659</v>
      </c>
      <c r="B724" s="68">
        <v>0.10679607832171462</v>
      </c>
      <c r="C724" s="68">
        <v>3.3843091228454941E-2</v>
      </c>
      <c r="D724" s="68">
        <v>3.477609706554903E-2</v>
      </c>
      <c r="E724" s="68">
        <v>5.3476327394478315E-2</v>
      </c>
      <c r="F724" s="68">
        <v>3.1190474082152905E-2</v>
      </c>
      <c r="G724" s="68">
        <v>5.7394232665637146E-2</v>
      </c>
      <c r="H724" s="68">
        <f ca="1">Tabel_Core.accdb3[[#This Row],[Indikator]]-SUM(Tabel_Core.accdb3[[#This Row],[Pengemarkedet]:[Banksektoren]])</f>
        <v>-0.10388414411455771</v>
      </c>
    </row>
    <row r="725" spans="1:8" x14ac:dyDescent="0.3">
      <c r="A725" s="7">
        <v>42666</v>
      </c>
      <c r="B725" s="68">
        <v>0.1109250671801445</v>
      </c>
      <c r="C725" s="68">
        <v>3.4590620895910168E-2</v>
      </c>
      <c r="D725" s="68">
        <v>3.4137561583683793E-2</v>
      </c>
      <c r="E725" s="68">
        <v>5.6877759058400625E-2</v>
      </c>
      <c r="F725" s="68">
        <v>3.2916152152988654E-2</v>
      </c>
      <c r="G725" s="68">
        <v>5.8624850480229328E-2</v>
      </c>
      <c r="H725" s="68">
        <f ca="1">Tabel_Core.accdb3[[#This Row],[Indikator]]-SUM(Tabel_Core.accdb3[[#This Row],[Pengemarkedet]:[Banksektoren]])</f>
        <v>-0.10622187699106808</v>
      </c>
    </row>
    <row r="726" spans="1:8" x14ac:dyDescent="0.3">
      <c r="A726" s="7">
        <v>42673</v>
      </c>
      <c r="B726" s="68">
        <v>0.1149399393751967</v>
      </c>
      <c r="C726" s="68">
        <v>3.5056532538249273E-2</v>
      </c>
      <c r="D726" s="68">
        <v>3.7357261158103727E-2</v>
      </c>
      <c r="E726" s="68">
        <v>6.1895476689094252E-2</v>
      </c>
      <c r="F726" s="68">
        <v>3.7265615362041121E-2</v>
      </c>
      <c r="G726" s="68">
        <v>5.6100119216365291E-2</v>
      </c>
      <c r="H726" s="68">
        <f ca="1">Tabel_Core.accdb3[[#This Row],[Indikator]]-SUM(Tabel_Core.accdb3[[#This Row],[Pengemarkedet]:[Banksektoren]])</f>
        <v>-0.11273506558865698</v>
      </c>
    </row>
    <row r="727" spans="1:8" x14ac:dyDescent="0.3">
      <c r="A727" s="7">
        <v>42680</v>
      </c>
      <c r="B727" s="68">
        <v>0.11609045906689905</v>
      </c>
      <c r="C727" s="68">
        <v>3.6058782372929428E-2</v>
      </c>
      <c r="D727" s="68">
        <v>3.8564322644505405E-2</v>
      </c>
      <c r="E727" s="68">
        <v>6.8594216801923333E-2</v>
      </c>
      <c r="F727" s="68">
        <v>3.6740568216016484E-2</v>
      </c>
      <c r="G727" s="68">
        <v>5.5033073614880045E-2</v>
      </c>
      <c r="H727" s="68">
        <f ca="1">Tabel_Core.accdb3[[#This Row],[Indikator]]-SUM(Tabel_Core.accdb3[[#This Row],[Pengemarkedet]:[Banksektoren]])</f>
        <v>-0.11890050458335563</v>
      </c>
    </row>
    <row r="728" spans="1:8" x14ac:dyDescent="0.3">
      <c r="A728" s="7">
        <v>42687</v>
      </c>
      <c r="B728" s="68">
        <v>0.11432185352553224</v>
      </c>
      <c r="C728" s="68">
        <v>3.5689184126534157E-2</v>
      </c>
      <c r="D728" s="68">
        <v>3.8976162361389913E-2</v>
      </c>
      <c r="E728" s="68">
        <v>7.1801674297540724E-2</v>
      </c>
      <c r="F728" s="68">
        <v>3.5473845210395052E-2</v>
      </c>
      <c r="G728" s="68">
        <v>5.440843306150131E-2</v>
      </c>
      <c r="H728" s="68">
        <f ca="1">Tabel_Core.accdb3[[#This Row],[Indikator]]-SUM(Tabel_Core.accdb3[[#This Row],[Pengemarkedet]:[Banksektoren]])</f>
        <v>-0.12202744553182891</v>
      </c>
    </row>
    <row r="729" spans="1:8" x14ac:dyDescent="0.3">
      <c r="A729" s="7">
        <v>42694</v>
      </c>
      <c r="B729" s="68">
        <v>0.11640142906472903</v>
      </c>
      <c r="C729" s="68">
        <v>3.9275487600715003E-2</v>
      </c>
      <c r="D729" s="68">
        <v>4.2678118102552232E-2</v>
      </c>
      <c r="E729" s="68">
        <v>7.0675372273420772E-2</v>
      </c>
      <c r="F729" s="68">
        <v>3.9633031907052377E-2</v>
      </c>
      <c r="G729" s="68">
        <v>5.7263833905873592E-2</v>
      </c>
      <c r="H729" s="68">
        <f ca="1">Tabel_Core.accdb3[[#This Row],[Indikator]]-SUM(Tabel_Core.accdb3[[#This Row],[Pengemarkedet]:[Banksektoren]])</f>
        <v>-0.13312441472488493</v>
      </c>
    </row>
    <row r="730" spans="1:8" x14ac:dyDescent="0.3">
      <c r="A730" s="7">
        <v>42701</v>
      </c>
      <c r="B730" s="68">
        <v>0.10884798578502861</v>
      </c>
      <c r="C730" s="68">
        <v>4.1226228383066658E-2</v>
      </c>
      <c r="D730" s="68">
        <v>4.1701550337566604E-2</v>
      </c>
      <c r="E730" s="68">
        <v>6.3620100935006543E-2</v>
      </c>
      <c r="F730" s="68">
        <v>3.8340576616824128E-2</v>
      </c>
      <c r="G730" s="68">
        <v>5.8487035393837761E-2</v>
      </c>
      <c r="H730" s="68">
        <f ca="1">Tabel_Core.accdb3[[#This Row],[Indikator]]-SUM(Tabel_Core.accdb3[[#This Row],[Pengemarkedet]:[Banksektoren]])</f>
        <v>-0.1345275058812731</v>
      </c>
    </row>
    <row r="731" spans="1:8" x14ac:dyDescent="0.3">
      <c r="A731" s="7">
        <v>42708</v>
      </c>
      <c r="B731" s="68">
        <v>0.10201613389899658</v>
      </c>
      <c r="C731" s="68">
        <v>4.7460807649403719E-2</v>
      </c>
      <c r="D731" s="68">
        <v>4.2078111675654582E-2</v>
      </c>
      <c r="E731" s="68">
        <v>5.7536660260361687E-2</v>
      </c>
      <c r="F731" s="68">
        <v>3.9944033308391913E-2</v>
      </c>
      <c r="G731" s="68">
        <v>5.646608137630843E-2</v>
      </c>
      <c r="H731" s="68">
        <f ca="1">Tabel_Core.accdb3[[#This Row],[Indikator]]-SUM(Tabel_Core.accdb3[[#This Row],[Pengemarkedet]:[Banksektoren]])</f>
        <v>-0.14146956037112376</v>
      </c>
    </row>
    <row r="732" spans="1:8" x14ac:dyDescent="0.3">
      <c r="A732" s="7">
        <v>42715</v>
      </c>
      <c r="B732" s="68">
        <v>9.5757635701691463E-2</v>
      </c>
      <c r="C732" s="68">
        <v>4.7826527185395602E-2</v>
      </c>
      <c r="D732" s="68">
        <v>4.3606746070724511E-2</v>
      </c>
      <c r="E732" s="68">
        <v>5.4575900852849822E-2</v>
      </c>
      <c r="F732" s="68">
        <v>4.1430709430803632E-2</v>
      </c>
      <c r="G732" s="68">
        <v>5.8374724320678431E-2</v>
      </c>
      <c r="H732" s="68">
        <f ca="1">Tabel_Core.accdb3[[#This Row],[Indikator]]-SUM(Tabel_Core.accdb3[[#This Row],[Pengemarkedet]:[Banksektoren]])</f>
        <v>-0.15005697215876054</v>
      </c>
    </row>
    <row r="733" spans="1:8" x14ac:dyDescent="0.3">
      <c r="A733" s="7">
        <v>42722</v>
      </c>
      <c r="B733" s="68">
        <v>9.4888895451060593E-2</v>
      </c>
      <c r="C733" s="68">
        <v>4.831058565643441E-2</v>
      </c>
      <c r="D733" s="68">
        <v>4.6565018690957805E-2</v>
      </c>
      <c r="E733" s="68">
        <v>6.0047915531982687E-2</v>
      </c>
      <c r="F733" s="68">
        <v>4.2454742174179202E-2</v>
      </c>
      <c r="G733" s="68">
        <v>5.6072990074060546E-2</v>
      </c>
      <c r="H733" s="68">
        <f ca="1">Tabel_Core.accdb3[[#This Row],[Indikator]]-SUM(Tabel_Core.accdb3[[#This Row],[Pengemarkedet]:[Banksektoren]])</f>
        <v>-0.15856235667655405</v>
      </c>
    </row>
    <row r="734" spans="1:8" x14ac:dyDescent="0.3">
      <c r="A734" s="7">
        <v>42729</v>
      </c>
      <c r="B734" s="68">
        <v>8.5601113162293019E-2</v>
      </c>
      <c r="C734" s="68">
        <v>4.6533987554556504E-2</v>
      </c>
      <c r="D734" s="68">
        <v>4.3393044915737367E-2</v>
      </c>
      <c r="E734" s="68">
        <v>5.5630247001660492E-2</v>
      </c>
      <c r="F734" s="68">
        <v>4.0110078691724421E-2</v>
      </c>
      <c r="G734" s="68">
        <v>5.3200300705791161E-2</v>
      </c>
      <c r="H734" s="68">
        <f ca="1">Tabel_Core.accdb3[[#This Row],[Indikator]]-SUM(Tabel_Core.accdb3[[#This Row],[Pengemarkedet]:[Banksektoren]])</f>
        <v>-0.15326654570717693</v>
      </c>
    </row>
    <row r="735" spans="1:8" x14ac:dyDescent="0.3">
      <c r="A735" s="7">
        <v>42736</v>
      </c>
      <c r="B735" s="68">
        <v>7.4212675133251929E-2</v>
      </c>
      <c r="C735" s="68">
        <v>4.0272335137588003E-2</v>
      </c>
      <c r="D735" s="68">
        <v>3.9573228351968325E-2</v>
      </c>
      <c r="E735" s="68">
        <v>5.0089191032716786E-2</v>
      </c>
      <c r="F735" s="68">
        <v>3.3542069464567933E-2</v>
      </c>
      <c r="G735" s="68">
        <v>4.899833987157285E-2</v>
      </c>
      <c r="H735" s="68">
        <f ca="1">Tabel_Core.accdb3[[#This Row],[Indikator]]-SUM(Tabel_Core.accdb3[[#This Row],[Pengemarkedet]:[Banksektoren]])</f>
        <v>-0.13826248872516195</v>
      </c>
    </row>
    <row r="736" spans="1:8" x14ac:dyDescent="0.3">
      <c r="A736" s="7">
        <v>42743</v>
      </c>
      <c r="B736" s="68">
        <v>6.0660596787868178E-2</v>
      </c>
      <c r="C736" s="68">
        <v>3.6498488043064395E-2</v>
      </c>
      <c r="D736" s="68">
        <v>3.4776963222721016E-2</v>
      </c>
      <c r="E736" s="68">
        <v>4.5958238674475724E-2</v>
      </c>
      <c r="F736" s="68">
        <v>2.400923767445572E-2</v>
      </c>
      <c r="G736" s="68">
        <v>3.9060790664040751E-2</v>
      </c>
      <c r="H736" s="68">
        <f ca="1">Tabel_Core.accdb3[[#This Row],[Indikator]]-SUM(Tabel_Core.accdb3[[#This Row],[Pengemarkedet]:[Banksektoren]])</f>
        <v>-0.11964312149088943</v>
      </c>
    </row>
    <row r="737" spans="1:8" x14ac:dyDescent="0.3">
      <c r="A737" s="7">
        <v>42750</v>
      </c>
      <c r="B737" s="68">
        <v>5.9969350767573579E-2</v>
      </c>
      <c r="C737" s="68">
        <v>3.4845107185242648E-2</v>
      </c>
      <c r="D737" s="68">
        <v>2.923495023187337E-2</v>
      </c>
      <c r="E737" s="68">
        <v>4.66649076474486E-2</v>
      </c>
      <c r="F737" s="68">
        <v>2.4332326635180444E-2</v>
      </c>
      <c r="G737" s="68">
        <v>4.3052999130023195E-2</v>
      </c>
      <c r="H737" s="68">
        <f ca="1">Tabel_Core.accdb3[[#This Row],[Indikator]]-SUM(Tabel_Core.accdb3[[#This Row],[Pengemarkedet]:[Banksektoren]])</f>
        <v>-0.11816094006219467</v>
      </c>
    </row>
    <row r="738" spans="1:8" x14ac:dyDescent="0.3">
      <c r="A738" s="7">
        <v>42757</v>
      </c>
      <c r="B738" s="68">
        <v>6.4617867540917057E-2</v>
      </c>
      <c r="C738" s="68">
        <v>3.6546594957151408E-2</v>
      </c>
      <c r="D738" s="68">
        <v>3.2230635679577978E-2</v>
      </c>
      <c r="E738" s="68">
        <v>4.8188975406115601E-2</v>
      </c>
      <c r="F738" s="68">
        <v>3.0383180798928738E-2</v>
      </c>
      <c r="G738" s="68">
        <v>4.719576591311845E-2</v>
      </c>
      <c r="H738" s="68">
        <f ca="1">Tabel_Core.accdb3[[#This Row],[Indikator]]-SUM(Tabel_Core.accdb3[[#This Row],[Pengemarkedet]:[Banksektoren]])</f>
        <v>-0.12992728521397512</v>
      </c>
    </row>
    <row r="739" spans="1:8" x14ac:dyDescent="0.3">
      <c r="A739" s="7">
        <v>42764</v>
      </c>
      <c r="B739" s="68">
        <v>6.9094731222173383E-2</v>
      </c>
      <c r="C739" s="68">
        <v>3.8292119836253358E-2</v>
      </c>
      <c r="D739" s="68">
        <v>3.4779236015212919E-2</v>
      </c>
      <c r="E739" s="68">
        <v>5.5116165406979549E-2</v>
      </c>
      <c r="F739" s="68">
        <v>3.4359416072669145E-2</v>
      </c>
      <c r="G739" s="68">
        <v>4.6823594345391621E-2</v>
      </c>
      <c r="H739" s="68">
        <f ca="1">Tabel_Core.accdb3[[#This Row],[Indikator]]-SUM(Tabel_Core.accdb3[[#This Row],[Pengemarkedet]:[Banksektoren]])</f>
        <v>-0.14027580045433322</v>
      </c>
    </row>
    <row r="740" spans="1:8" x14ac:dyDescent="0.3">
      <c r="A740" s="7">
        <v>42771</v>
      </c>
      <c r="B740" s="68">
        <v>7.3485128460013968E-2</v>
      </c>
      <c r="C740" s="68">
        <v>4.1408402876868339E-2</v>
      </c>
      <c r="D740" s="68">
        <v>3.6996769894286199E-2</v>
      </c>
      <c r="E740" s="68">
        <v>6.3766545237948891E-2</v>
      </c>
      <c r="F740" s="68">
        <v>3.7102850685307769E-2</v>
      </c>
      <c r="G740" s="68">
        <v>5.0302675967364853E-2</v>
      </c>
      <c r="H740" s="68">
        <f ca="1">Tabel_Core.accdb3[[#This Row],[Indikator]]-SUM(Tabel_Core.accdb3[[#This Row],[Pengemarkedet]:[Banksektoren]])</f>
        <v>-0.15609211620176211</v>
      </c>
    </row>
    <row r="741" spans="1:8" x14ac:dyDescent="0.3">
      <c r="A741" s="7">
        <v>42778</v>
      </c>
      <c r="B741" s="68">
        <v>6.8834474589674774E-2</v>
      </c>
      <c r="C741" s="68">
        <v>4.1630814295889614E-2</v>
      </c>
      <c r="D741" s="68">
        <v>3.9032935006199962E-2</v>
      </c>
      <c r="E741" s="68">
        <v>6.6213344501469415E-2</v>
      </c>
      <c r="F741" s="68">
        <v>3.3081468564885974E-2</v>
      </c>
      <c r="G741" s="68">
        <v>4.3489012737682027E-2</v>
      </c>
      <c r="H741" s="68">
        <f ca="1">Tabel_Core.accdb3[[#This Row],[Indikator]]-SUM(Tabel_Core.accdb3[[#This Row],[Pengemarkedet]:[Banksektoren]])</f>
        <v>-0.15461310051645222</v>
      </c>
    </row>
    <row r="742" spans="1:8" x14ac:dyDescent="0.3">
      <c r="A742" s="7">
        <v>42785</v>
      </c>
      <c r="B742" s="68">
        <v>6.3128204302593333E-2</v>
      </c>
      <c r="C742" s="68">
        <v>3.8557307971652674E-2</v>
      </c>
      <c r="D742" s="68">
        <v>3.6972096285995029E-2</v>
      </c>
      <c r="E742" s="68">
        <v>6.9519042911395226E-2</v>
      </c>
      <c r="F742" s="68">
        <v>2.6235611585507718E-2</v>
      </c>
      <c r="G742" s="68">
        <v>3.4470530909324622E-2</v>
      </c>
      <c r="H742" s="68">
        <f ca="1">Tabel_Core.accdb3[[#This Row],[Indikator]]-SUM(Tabel_Core.accdb3[[#This Row],[Pengemarkedet]:[Banksektoren]])</f>
        <v>-0.14262638536128192</v>
      </c>
    </row>
    <row r="743" spans="1:8" x14ac:dyDescent="0.3">
      <c r="A743" s="7">
        <v>42792</v>
      </c>
      <c r="B743" s="68">
        <v>6.4958319102917383E-2</v>
      </c>
      <c r="C743" s="68">
        <v>3.8468205680912033E-2</v>
      </c>
      <c r="D743" s="68">
        <v>3.8082669704792627E-2</v>
      </c>
      <c r="E743" s="68">
        <v>7.4222903980016852E-2</v>
      </c>
      <c r="F743" s="68">
        <v>2.8881270801465964E-2</v>
      </c>
      <c r="G743" s="68">
        <v>4.1065063021253664E-2</v>
      </c>
      <c r="H743" s="68">
        <f ca="1">Tabel_Core.accdb3[[#This Row],[Indikator]]-SUM(Tabel_Core.accdb3[[#This Row],[Pengemarkedet]:[Banksektoren]])</f>
        <v>-0.15576179408552376</v>
      </c>
    </row>
    <row r="744" spans="1:8" x14ac:dyDescent="0.3">
      <c r="A744" s="7">
        <v>42799</v>
      </c>
      <c r="B744" s="68">
        <v>5.7936883369336861E-2</v>
      </c>
      <c r="C744" s="68">
        <v>3.438238281422374E-2</v>
      </c>
      <c r="D744" s="68">
        <v>3.5637967932809773E-2</v>
      </c>
      <c r="E744" s="68">
        <v>6.7096502659944046E-2</v>
      </c>
      <c r="F744" s="68">
        <v>2.8115370193566531E-2</v>
      </c>
      <c r="G744" s="68">
        <v>3.5491301154663986E-2</v>
      </c>
      <c r="H744" s="68">
        <f ca="1">Tabel_Core.accdb3[[#This Row],[Indikator]]-SUM(Tabel_Core.accdb3[[#This Row],[Pengemarkedet]:[Banksektoren]])</f>
        <v>-0.14278664138587119</v>
      </c>
    </row>
    <row r="745" spans="1:8" x14ac:dyDescent="0.3">
      <c r="A745" s="7">
        <v>42806</v>
      </c>
      <c r="B745" s="68">
        <v>5.5741049034892215E-2</v>
      </c>
      <c r="C745" s="68">
        <v>3.2298983900067864E-2</v>
      </c>
      <c r="D745" s="68">
        <v>3.5875829201728687E-2</v>
      </c>
      <c r="E745" s="68">
        <v>6.4249147423162817E-2</v>
      </c>
      <c r="F745" s="68">
        <v>2.999247083437085E-2</v>
      </c>
      <c r="G745" s="68">
        <v>3.614058522487424E-2</v>
      </c>
      <c r="H745" s="68">
        <f ca="1">Tabel_Core.accdb3[[#This Row],[Indikator]]-SUM(Tabel_Core.accdb3[[#This Row],[Pengemarkedet]:[Banksektoren]])</f>
        <v>-0.14281596754931222</v>
      </c>
    </row>
    <row r="746" spans="1:8" x14ac:dyDescent="0.3">
      <c r="A746" s="7">
        <v>42813</v>
      </c>
      <c r="B746" s="68">
        <v>5.6279296670781381E-2</v>
      </c>
      <c r="C746" s="68">
        <v>3.2862550947333563E-2</v>
      </c>
      <c r="D746" s="68">
        <v>3.4860427411914925E-2</v>
      </c>
      <c r="E746" s="68">
        <v>6.5198779086418024E-2</v>
      </c>
      <c r="F746" s="68">
        <v>3.3377999197606478E-2</v>
      </c>
      <c r="G746" s="68">
        <v>4.4633809606986319E-2</v>
      </c>
      <c r="H746" s="68">
        <f ca="1">Tabel_Core.accdb3[[#This Row],[Indikator]]-SUM(Tabel_Core.accdb3[[#This Row],[Pengemarkedet]:[Banksektoren]])</f>
        <v>-0.15465426957947792</v>
      </c>
    </row>
    <row r="747" spans="1:8" x14ac:dyDescent="0.3">
      <c r="A747" s="7">
        <v>42820</v>
      </c>
      <c r="B747" s="68">
        <v>5.0478201065456134E-2</v>
      </c>
      <c r="C747" s="68">
        <v>3.0902857812278313E-2</v>
      </c>
      <c r="D747" s="68">
        <v>3.0662557052073949E-2</v>
      </c>
      <c r="E747" s="68">
        <v>6.3253255118013357E-2</v>
      </c>
      <c r="F747" s="68">
        <v>2.8985677772890742E-2</v>
      </c>
      <c r="G747" s="68">
        <v>4.2415195674608705E-2</v>
      </c>
      <c r="H747" s="68">
        <f ca="1">Tabel_Core.accdb3[[#This Row],[Indikator]]-SUM(Tabel_Core.accdb3[[#This Row],[Pengemarkedet]:[Banksektoren]])</f>
        <v>-0.14574134236440894</v>
      </c>
    </row>
    <row r="748" spans="1:8" x14ac:dyDescent="0.3">
      <c r="A748" s="7">
        <v>42827</v>
      </c>
      <c r="B748" s="68">
        <v>4.6883760214812567E-2</v>
      </c>
      <c r="C748" s="68">
        <v>2.9100512072166556E-2</v>
      </c>
      <c r="D748" s="68">
        <v>2.6927551326485888E-2</v>
      </c>
      <c r="E748" s="68">
        <v>5.9248156459094314E-2</v>
      </c>
      <c r="F748" s="68">
        <v>2.792823815442257E-2</v>
      </c>
      <c r="G748" s="68">
        <v>4.3184262086819747E-2</v>
      </c>
      <c r="H748" s="68">
        <f ca="1">Tabel_Core.accdb3[[#This Row],[Indikator]]-SUM(Tabel_Core.accdb3[[#This Row],[Pengemarkedet]:[Banksektoren]])</f>
        <v>-0.13950495988417649</v>
      </c>
    </row>
    <row r="749" spans="1:8" x14ac:dyDescent="0.3">
      <c r="A749" s="7">
        <v>42834</v>
      </c>
      <c r="B749" s="68">
        <v>4.4750525939055957E-2</v>
      </c>
      <c r="C749" s="68">
        <v>2.816956024092953E-2</v>
      </c>
      <c r="D749" s="68">
        <v>2.4036992986582482E-2</v>
      </c>
      <c r="E749" s="68">
        <v>5.7013374719554213E-2</v>
      </c>
      <c r="F749" s="68">
        <v>2.6143892348576139E-2</v>
      </c>
      <c r="G749" s="68">
        <v>4.3888273238865384E-2</v>
      </c>
      <c r="H749" s="68">
        <f ca="1">Tabel_Core.accdb3[[#This Row],[Indikator]]-SUM(Tabel_Core.accdb3[[#This Row],[Pengemarkedet]:[Banksektoren]])</f>
        <v>-0.13450156759545179</v>
      </c>
    </row>
    <row r="750" spans="1:8" x14ac:dyDescent="0.3">
      <c r="A750" s="7">
        <v>42841</v>
      </c>
      <c r="B750" s="68">
        <v>4.1721257777837986E-2</v>
      </c>
      <c r="C750" s="68">
        <v>2.5802477738916561E-2</v>
      </c>
      <c r="D750" s="68">
        <v>2.1726612143654504E-2</v>
      </c>
      <c r="E750" s="68">
        <v>4.9196097377924929E-2</v>
      </c>
      <c r="F750" s="68">
        <v>2.0363189174340345E-2</v>
      </c>
      <c r="G750" s="68">
        <v>3.8585488829472339E-2</v>
      </c>
      <c r="H750" s="68">
        <f ca="1">Tabel_Core.accdb3[[#This Row],[Indikator]]-SUM(Tabel_Core.accdb3[[#This Row],[Pengemarkedet]:[Banksektoren]])</f>
        <v>-0.11395260748647072</v>
      </c>
    </row>
    <row r="751" spans="1:8" x14ac:dyDescent="0.3">
      <c r="A751" s="7">
        <v>42848</v>
      </c>
      <c r="B751" s="68">
        <v>4.6643661661449176E-2</v>
      </c>
      <c r="C751" s="68">
        <v>2.5382403077172946E-2</v>
      </c>
      <c r="D751" s="68">
        <v>2.3204203137654922E-2</v>
      </c>
      <c r="E751" s="68">
        <v>4.6943263968112381E-2</v>
      </c>
      <c r="F751" s="68">
        <v>2.0699211216430348E-2</v>
      </c>
      <c r="G751" s="68">
        <v>3.5244186682676017E-2</v>
      </c>
      <c r="H751" s="68">
        <f ca="1">Tabel_Core.accdb3[[#This Row],[Indikator]]-SUM(Tabel_Core.accdb3[[#This Row],[Pengemarkedet]:[Banksektoren]])</f>
        <v>-0.10482960642059744</v>
      </c>
    </row>
    <row r="752" spans="1:8" x14ac:dyDescent="0.3">
      <c r="A752" s="7">
        <v>42855</v>
      </c>
      <c r="B752" s="68">
        <v>6.5630391764617518E-2</v>
      </c>
      <c r="C752" s="68">
        <v>2.8825955105736687E-2</v>
      </c>
      <c r="D752" s="68">
        <v>2.9034839954092593E-2</v>
      </c>
      <c r="E752" s="68">
        <v>5.885324278419457E-2</v>
      </c>
      <c r="F752" s="68">
        <v>2.8869520206609229E-2</v>
      </c>
      <c r="G752" s="68">
        <v>4.8326508041618164E-2</v>
      </c>
      <c r="H752" s="68">
        <f ca="1">Tabel_Core.accdb3[[#This Row],[Indikator]]-SUM(Tabel_Core.accdb3[[#This Row],[Pengemarkedet]:[Banksektoren]])</f>
        <v>-0.12827967432763374</v>
      </c>
    </row>
    <row r="753" spans="1:8" x14ac:dyDescent="0.3">
      <c r="A753" s="7">
        <v>42862</v>
      </c>
      <c r="B753" s="68">
        <v>6.743949141899605E-2</v>
      </c>
      <c r="C753" s="68">
        <v>2.9030918638118533E-2</v>
      </c>
      <c r="D753" s="68">
        <v>2.7728158561968912E-2</v>
      </c>
      <c r="E753" s="68">
        <v>5.7318319427201024E-2</v>
      </c>
      <c r="F753" s="68">
        <v>2.9550682437276519E-2</v>
      </c>
      <c r="G753" s="68">
        <v>4.5370227902867516E-2</v>
      </c>
      <c r="H753" s="68">
        <f ca="1">Tabel_Core.accdb3[[#This Row],[Indikator]]-SUM(Tabel_Core.accdb3[[#This Row],[Pengemarkedet]:[Banksektoren]])</f>
        <v>-0.12155881554843645</v>
      </c>
    </row>
    <row r="754" spans="1:8" x14ac:dyDescent="0.3">
      <c r="A754" s="7">
        <v>42869</v>
      </c>
      <c r="B754" s="68">
        <v>6.9841479601981657E-2</v>
      </c>
      <c r="C754" s="68">
        <v>2.9024310181066312E-2</v>
      </c>
      <c r="D754" s="68">
        <v>2.8543765434163908E-2</v>
      </c>
      <c r="E754" s="68">
        <v>5.9269127612551264E-2</v>
      </c>
      <c r="F754" s="68">
        <v>3.207087586039542E-2</v>
      </c>
      <c r="G754" s="68">
        <v>4.1786134188618838E-2</v>
      </c>
      <c r="H754" s="68">
        <f ca="1">Tabel_Core.accdb3[[#This Row],[Indikator]]-SUM(Tabel_Core.accdb3[[#This Row],[Pengemarkedet]:[Banksektoren]])</f>
        <v>-0.1208527336748141</v>
      </c>
    </row>
    <row r="755" spans="1:8" x14ac:dyDescent="0.3">
      <c r="A755" s="7">
        <v>42876</v>
      </c>
      <c r="B755" s="68">
        <v>7.568263562396485E-2</v>
      </c>
      <c r="C755" s="68">
        <v>2.8792752073496193E-2</v>
      </c>
      <c r="D755" s="68">
        <v>2.9331917566585083E-2</v>
      </c>
      <c r="E755" s="68">
        <v>5.9614648422458609E-2</v>
      </c>
      <c r="F755" s="68">
        <v>3.7714001746186214E-2</v>
      </c>
      <c r="G755" s="68">
        <v>4.3789880463205637E-2</v>
      </c>
      <c r="H755" s="68">
        <f ca="1">Tabel_Core.accdb3[[#This Row],[Indikator]]-SUM(Tabel_Core.accdb3[[#This Row],[Pengemarkedet]:[Banksektoren]])</f>
        <v>-0.12356056464796689</v>
      </c>
    </row>
    <row r="756" spans="1:8" x14ac:dyDescent="0.3">
      <c r="A756" s="7">
        <v>42883</v>
      </c>
      <c r="B756" s="68">
        <v>5.7130304663866323E-2</v>
      </c>
      <c r="C756" s="68">
        <v>2.4212777534782806E-2</v>
      </c>
      <c r="D756" s="68">
        <v>2.1807021239798594E-2</v>
      </c>
      <c r="E756" s="68">
        <v>4.3595456001691804E-2</v>
      </c>
      <c r="F756" s="68">
        <v>2.5665847948788935E-2</v>
      </c>
      <c r="G756" s="68">
        <v>2.647942651215459E-2</v>
      </c>
      <c r="H756" s="68">
        <f ca="1">Tabel_Core.accdb3[[#This Row],[Indikator]]-SUM(Tabel_Core.accdb3[[#This Row],[Pengemarkedet]:[Banksektoren]])</f>
        <v>-8.4630224573350427E-2</v>
      </c>
    </row>
    <row r="757" spans="1:8" x14ac:dyDescent="0.3">
      <c r="A757" s="7">
        <v>42890</v>
      </c>
      <c r="B757" s="68">
        <v>6.1783774360723534E-2</v>
      </c>
      <c r="C757" s="68">
        <v>2.4538999389206537E-2</v>
      </c>
      <c r="D757" s="68">
        <v>2.1827603781437204E-2</v>
      </c>
      <c r="E757" s="68">
        <v>4.504261042146733E-2</v>
      </c>
      <c r="F757" s="68">
        <v>2.4537820592941285E-2</v>
      </c>
      <c r="G757" s="68">
        <v>2.9161971008336507E-2</v>
      </c>
      <c r="H757" s="68">
        <f ca="1">Tabel_Core.accdb3[[#This Row],[Indikator]]-SUM(Tabel_Core.accdb3[[#This Row],[Pengemarkedet]:[Banksektoren]])</f>
        <v>-8.332523083266534E-2</v>
      </c>
    </row>
    <row r="758" spans="1:8" x14ac:dyDescent="0.3">
      <c r="A758" s="7">
        <v>42897</v>
      </c>
      <c r="B758" s="68">
        <v>6.4031191097589202E-2</v>
      </c>
      <c r="C758" s="68">
        <v>2.4665596554776851E-2</v>
      </c>
      <c r="D758" s="68">
        <v>2.0804307915167027E-2</v>
      </c>
      <c r="E758" s="68">
        <v>4.6431147890961789E-2</v>
      </c>
      <c r="F758" s="68">
        <v>2.4353640943564198E-2</v>
      </c>
      <c r="G758" s="68">
        <v>3.0007320215947875E-2</v>
      </c>
      <c r="H758" s="68">
        <f ca="1">Tabel_Core.accdb3[[#This Row],[Indikator]]-SUM(Tabel_Core.accdb3[[#This Row],[Pengemarkedet]:[Banksektoren]])</f>
        <v>-8.2230822422828531E-2</v>
      </c>
    </row>
    <row r="759" spans="1:8" x14ac:dyDescent="0.3">
      <c r="A759" s="7">
        <v>42904</v>
      </c>
      <c r="B759" s="68">
        <v>6.0995556478637712E-2</v>
      </c>
      <c r="C759" s="68">
        <v>2.3845959853445873E-2</v>
      </c>
      <c r="D759" s="68">
        <v>1.8317898907231164E-2</v>
      </c>
      <c r="E759" s="68">
        <v>4.2406784596139377E-2</v>
      </c>
      <c r="F759" s="68">
        <v>1.9912616886090112E-2</v>
      </c>
      <c r="G759" s="68">
        <v>2.5975572067892336E-2</v>
      </c>
      <c r="H759" s="68">
        <f ca="1">Tabel_Core.accdb3[[#This Row],[Indikator]]-SUM(Tabel_Core.accdb3[[#This Row],[Pengemarkedet]:[Banksektoren]])</f>
        <v>-6.9463275832161137E-2</v>
      </c>
    </row>
    <row r="760" spans="1:8" x14ac:dyDescent="0.3">
      <c r="A760" s="7">
        <v>42911</v>
      </c>
      <c r="B760" s="68">
        <v>6.2155479847067388E-2</v>
      </c>
      <c r="C760" s="68">
        <v>2.3839432069447431E-2</v>
      </c>
      <c r="D760" s="68">
        <v>1.78035673654433E-2</v>
      </c>
      <c r="E760" s="68">
        <v>3.9542287335467927E-2</v>
      </c>
      <c r="F760" s="68">
        <v>1.8196285951390705E-2</v>
      </c>
      <c r="G760" s="68">
        <v>2.8668072174906863E-2</v>
      </c>
      <c r="H760" s="68">
        <f ca="1">Tabel_Core.accdb3[[#This Row],[Indikator]]-SUM(Tabel_Core.accdb3[[#This Row],[Pengemarkedet]:[Banksektoren]])</f>
        <v>-6.5894165049588851E-2</v>
      </c>
    </row>
    <row r="761" spans="1:8" x14ac:dyDescent="0.3">
      <c r="A761" s="7">
        <v>42918</v>
      </c>
      <c r="B761" s="68">
        <v>6.9421943876294454E-2</v>
      </c>
      <c r="C761" s="68">
        <v>2.3974086152006545E-2</v>
      </c>
      <c r="D761" s="68">
        <v>2.1017307488158624E-2</v>
      </c>
      <c r="E761" s="68">
        <v>3.6690787410777602E-2</v>
      </c>
      <c r="F761" s="68">
        <v>2.2383684351596888E-2</v>
      </c>
      <c r="G761" s="68">
        <v>2.804329805747912E-2</v>
      </c>
      <c r="H761" s="68">
        <f ca="1">Tabel_Core.accdb3[[#This Row],[Indikator]]-SUM(Tabel_Core.accdb3[[#This Row],[Pengemarkedet]:[Banksektoren]])</f>
        <v>-6.2687219583724321E-2</v>
      </c>
    </row>
    <row r="762" spans="1:8" x14ac:dyDescent="0.3">
      <c r="A762" s="7">
        <v>42925</v>
      </c>
      <c r="B762" s="68">
        <v>7.0590520402659146E-2</v>
      </c>
      <c r="C762" s="68">
        <v>2.3401747812315212E-2</v>
      </c>
      <c r="D762" s="68">
        <v>2.2987788139360428E-2</v>
      </c>
      <c r="E762" s="68">
        <v>3.2858813853634164E-2</v>
      </c>
      <c r="F762" s="68">
        <v>2.0754406432581175E-2</v>
      </c>
      <c r="G762" s="68">
        <v>2.7840379685889843E-2</v>
      </c>
      <c r="H762" s="68">
        <f ca="1">Tabel_Core.accdb3[[#This Row],[Indikator]]-SUM(Tabel_Core.accdb3[[#This Row],[Pengemarkedet]:[Banksektoren]])</f>
        <v>-5.725261552112168E-2</v>
      </c>
    </row>
    <row r="763" spans="1:8" x14ac:dyDescent="0.3">
      <c r="A763" s="7">
        <v>42932</v>
      </c>
      <c r="B763" s="68">
        <v>6.9740643791906767E-2</v>
      </c>
      <c r="C763" s="68">
        <v>2.200261736682824E-2</v>
      </c>
      <c r="D763" s="68">
        <v>2.1856191678441238E-2</v>
      </c>
      <c r="E763" s="68">
        <v>2.8275767965391475E-2</v>
      </c>
      <c r="F763" s="68">
        <v>2.1172009296883395E-2</v>
      </c>
      <c r="G763" s="68">
        <v>2.5633003700330337E-2</v>
      </c>
      <c r="H763" s="68">
        <f ca="1">Tabel_Core.accdb3[[#This Row],[Indikator]]-SUM(Tabel_Core.accdb3[[#This Row],[Pengemarkedet]:[Banksektoren]])</f>
        <v>-4.9198946215967918E-2</v>
      </c>
    </row>
    <row r="764" spans="1:8" x14ac:dyDescent="0.3">
      <c r="A764" s="7">
        <v>42939</v>
      </c>
      <c r="B764" s="68">
        <v>8.3180052744247501E-2</v>
      </c>
      <c r="C764" s="68">
        <v>2.3835084337336339E-2</v>
      </c>
      <c r="D764" s="68">
        <v>2.4199578518265805E-2</v>
      </c>
      <c r="E764" s="68">
        <v>3.0878020572905986E-2</v>
      </c>
      <c r="F764" s="68">
        <v>3.0612929157164744E-2</v>
      </c>
      <c r="G764" s="68">
        <v>3.2527686579261625E-2</v>
      </c>
      <c r="H764" s="68">
        <f ca="1">Tabel_Core.accdb3[[#This Row],[Indikator]]-SUM(Tabel_Core.accdb3[[#This Row],[Pengemarkedet]:[Banksektoren]])</f>
        <v>-5.8873246420686975E-2</v>
      </c>
    </row>
    <row r="765" spans="1:8" x14ac:dyDescent="0.3">
      <c r="A765" s="7">
        <v>42946</v>
      </c>
      <c r="B765" s="68">
        <v>7.6548286214451658E-2</v>
      </c>
      <c r="C765" s="68">
        <v>2.2095033401394428E-2</v>
      </c>
      <c r="D765" s="68">
        <v>2.1048197269099837E-2</v>
      </c>
      <c r="E765" s="68">
        <v>2.6647184582728915E-2</v>
      </c>
      <c r="F765" s="68">
        <v>2.6232267690380014E-2</v>
      </c>
      <c r="G765" s="68">
        <v>3.2324446263130593E-2</v>
      </c>
      <c r="H765" s="68">
        <f ca="1">Tabel_Core.accdb3[[#This Row],[Indikator]]-SUM(Tabel_Core.accdb3[[#This Row],[Pengemarkedet]:[Banksektoren]])</f>
        <v>-5.1798842992282143E-2</v>
      </c>
    </row>
    <row r="766" spans="1:8" x14ac:dyDescent="0.3">
      <c r="A766" s="7">
        <v>42953</v>
      </c>
      <c r="B766" s="68">
        <v>7.9231603353388053E-2</v>
      </c>
      <c r="C766" s="68">
        <v>2.2403542493169344E-2</v>
      </c>
      <c r="D766" s="68">
        <v>2.0079890954399177E-2</v>
      </c>
      <c r="E766" s="68">
        <v>2.6112114143827803E-2</v>
      </c>
      <c r="F766" s="68">
        <v>2.7943276133366494E-2</v>
      </c>
      <c r="G766" s="68">
        <v>3.4651721228314801E-2</v>
      </c>
      <c r="H766" s="68">
        <f ca="1">Tabel_Core.accdb3[[#This Row],[Indikator]]-SUM(Tabel_Core.accdb3[[#This Row],[Pengemarkedet]:[Banksektoren]])</f>
        <v>-5.1958941599689584E-2</v>
      </c>
    </row>
    <row r="767" spans="1:8" x14ac:dyDescent="0.3">
      <c r="A767" s="7">
        <v>42960</v>
      </c>
      <c r="B767" s="68">
        <v>7.8922373218822214E-2</v>
      </c>
      <c r="C767" s="68">
        <v>2.2132608481488979E-2</v>
      </c>
      <c r="D767" s="68">
        <v>1.960957200222092E-2</v>
      </c>
      <c r="E767" s="68">
        <v>2.7137932134496244E-2</v>
      </c>
      <c r="F767" s="68">
        <v>2.2661719072495676E-2</v>
      </c>
      <c r="G767" s="68">
        <v>3.5521483203974399E-2</v>
      </c>
      <c r="H767" s="68">
        <f ca="1">Tabel_Core.accdb3[[#This Row],[Indikator]]-SUM(Tabel_Core.accdb3[[#This Row],[Pengemarkedet]:[Banksektoren]])</f>
        <v>-4.814094167585399E-2</v>
      </c>
    </row>
    <row r="768" spans="1:8" x14ac:dyDescent="0.3">
      <c r="A768" s="7">
        <v>42967</v>
      </c>
      <c r="B768" s="68">
        <v>6.8267603904171414E-2</v>
      </c>
      <c r="C768" s="68">
        <v>1.9698490159161051E-2</v>
      </c>
      <c r="D768" s="68">
        <v>1.7743873311671515E-2</v>
      </c>
      <c r="E768" s="68">
        <v>2.3589187058170105E-2</v>
      </c>
      <c r="F768" s="68">
        <v>1.5729005256785618E-2</v>
      </c>
      <c r="G768" s="68">
        <v>2.7693803929241805E-2</v>
      </c>
      <c r="H768" s="68">
        <f ca="1">Tabel_Core.accdb3[[#This Row],[Indikator]]-SUM(Tabel_Core.accdb3[[#This Row],[Pengemarkedet]:[Banksektoren]])</f>
        <v>-3.6186755810858673E-2</v>
      </c>
    </row>
    <row r="769" spans="1:8" x14ac:dyDescent="0.3">
      <c r="A769" s="7">
        <v>42974</v>
      </c>
      <c r="B769" s="68">
        <v>6.8857744058471337E-2</v>
      </c>
      <c r="C769" s="68">
        <v>2.0840549710609901E-2</v>
      </c>
      <c r="D769" s="68">
        <v>1.6198350659154127E-2</v>
      </c>
      <c r="E769" s="68">
        <v>2.2819574927007213E-2</v>
      </c>
      <c r="F769" s="68">
        <v>1.5530166210185716E-2</v>
      </c>
      <c r="G769" s="68">
        <v>2.6462830173222679E-2</v>
      </c>
      <c r="H769" s="68">
        <f ca="1">Tabel_Core.accdb3[[#This Row],[Indikator]]-SUM(Tabel_Core.accdb3[[#This Row],[Pengemarkedet]:[Banksektoren]])</f>
        <v>-3.2993727621708296E-2</v>
      </c>
    </row>
    <row r="770" spans="1:8" x14ac:dyDescent="0.3">
      <c r="A770" s="7">
        <v>42981</v>
      </c>
      <c r="B770" s="68">
        <v>7.071298609126235E-2</v>
      </c>
      <c r="C770" s="68">
        <v>2.0205051695682472E-2</v>
      </c>
      <c r="D770" s="68">
        <v>1.7075602218142017E-2</v>
      </c>
      <c r="E770" s="68">
        <v>2.3354431365580422E-2</v>
      </c>
      <c r="F770" s="68">
        <v>1.665752910423958E-2</v>
      </c>
      <c r="G770" s="68">
        <v>2.494193403441862E-2</v>
      </c>
      <c r="H770" s="68">
        <f ca="1">Tabel_Core.accdb3[[#This Row],[Indikator]]-SUM(Tabel_Core.accdb3[[#This Row],[Pengemarkedet]:[Banksektoren]])</f>
        <v>-3.1521562326800756E-2</v>
      </c>
    </row>
    <row r="771" spans="1:8" x14ac:dyDescent="0.3">
      <c r="A771" s="7">
        <v>42988</v>
      </c>
      <c r="B771" s="68">
        <v>7.3573874887377017E-2</v>
      </c>
      <c r="C771" s="68">
        <v>2.0385804175872081E-2</v>
      </c>
      <c r="D771" s="68">
        <v>1.7421959151919054E-2</v>
      </c>
      <c r="E771" s="68">
        <v>2.1316573198544013E-2</v>
      </c>
      <c r="F771" s="68">
        <v>1.8825074382737974E-2</v>
      </c>
      <c r="G771" s="68">
        <v>2.6650172618081506E-2</v>
      </c>
      <c r="H771" s="68">
        <f ca="1">Tabel_Core.accdb3[[#This Row],[Indikator]]-SUM(Tabel_Core.accdb3[[#This Row],[Pengemarkedet]:[Banksektoren]])</f>
        <v>-3.1025708639777605E-2</v>
      </c>
    </row>
    <row r="772" spans="1:8" x14ac:dyDescent="0.3">
      <c r="A772" s="7">
        <v>42995</v>
      </c>
      <c r="B772" s="68">
        <v>8.7391757621494107E-2</v>
      </c>
      <c r="C772" s="68">
        <v>2.3354841460560945E-2</v>
      </c>
      <c r="D772" s="68">
        <v>1.9196187361671762E-2</v>
      </c>
      <c r="E772" s="68">
        <v>2.7883796256995434E-2</v>
      </c>
      <c r="F772" s="68">
        <v>2.3549380830728044E-2</v>
      </c>
      <c r="G772" s="68">
        <v>3.0390580085323422E-2</v>
      </c>
      <c r="H772" s="68">
        <f ca="1">Tabel_Core.accdb3[[#This Row],[Indikator]]-SUM(Tabel_Core.accdb3[[#This Row],[Pengemarkedet]:[Banksektoren]])</f>
        <v>-3.698302837378549E-2</v>
      </c>
    </row>
    <row r="773" spans="1:8" x14ac:dyDescent="0.3">
      <c r="A773" s="7">
        <v>43002</v>
      </c>
      <c r="B773" s="68">
        <v>8.4121017521084432E-2</v>
      </c>
      <c r="C773" s="68">
        <v>2.1779231531612576E-2</v>
      </c>
      <c r="D773" s="68">
        <v>1.881995762692781E-2</v>
      </c>
      <c r="E773" s="68">
        <v>2.4433362351487707E-2</v>
      </c>
      <c r="F773" s="68">
        <v>2.3862379411817465E-2</v>
      </c>
      <c r="G773" s="68">
        <v>3.0075579789271195E-2</v>
      </c>
      <c r="H773" s="68">
        <f ca="1">Tabel_Core.accdb3[[#This Row],[Indikator]]-SUM(Tabel_Core.accdb3[[#This Row],[Pengemarkedet]:[Banksektoren]])</f>
        <v>-3.4849493190032318E-2</v>
      </c>
    </row>
    <row r="774" spans="1:8" x14ac:dyDescent="0.3">
      <c r="A774" s="7">
        <v>43009</v>
      </c>
      <c r="B774" s="68">
        <v>8.1763149376889513E-2</v>
      </c>
      <c r="C774" s="68">
        <v>2.099259185601593E-2</v>
      </c>
      <c r="D774" s="68">
        <v>1.7496382122834199E-2</v>
      </c>
      <c r="E774" s="68">
        <v>2.3335172567420938E-2</v>
      </c>
      <c r="F774" s="68">
        <v>2.3924238408519878E-2</v>
      </c>
      <c r="G774" s="68">
        <v>2.9648567596119422E-2</v>
      </c>
      <c r="H774" s="68">
        <f ca="1">Tabel_Core.accdb3[[#This Row],[Indikator]]-SUM(Tabel_Core.accdb3[[#This Row],[Pengemarkedet]:[Banksektoren]])</f>
        <v>-3.3633803174020857E-2</v>
      </c>
    </row>
    <row r="775" spans="1:8" x14ac:dyDescent="0.3">
      <c r="A775" s="7">
        <v>43016</v>
      </c>
      <c r="B775" s="68">
        <v>7.4490468121670289E-2</v>
      </c>
      <c r="C775" s="68">
        <v>1.8907418312209965E-2</v>
      </c>
      <c r="D775" s="68">
        <v>1.6624535937386425E-2</v>
      </c>
      <c r="E775" s="68">
        <v>2.0133755976757328E-2</v>
      </c>
      <c r="F775" s="68">
        <v>2.3614461371568366E-2</v>
      </c>
      <c r="G775" s="68">
        <v>2.6021768166412169E-2</v>
      </c>
      <c r="H775" s="68">
        <f ca="1">Tabel_Core.accdb3[[#This Row],[Indikator]]-SUM(Tabel_Core.accdb3[[#This Row],[Pengemarkedet]:[Banksektoren]])</f>
        <v>-3.0811471642663957E-2</v>
      </c>
    </row>
    <row r="776" spans="1:8" x14ac:dyDescent="0.3">
      <c r="A776" s="7">
        <v>43023</v>
      </c>
      <c r="B776" s="68">
        <v>6.3077971885369802E-2</v>
      </c>
      <c r="C776" s="68">
        <v>1.545613047306257E-2</v>
      </c>
      <c r="D776" s="68">
        <v>1.5089633907382325E-2</v>
      </c>
      <c r="E776" s="68">
        <v>1.4770833180906596E-2</v>
      </c>
      <c r="F776" s="68">
        <v>1.8960976553830323E-2</v>
      </c>
      <c r="G776" s="68">
        <v>2.2611538845138137E-2</v>
      </c>
      <c r="H776" s="68">
        <f ca="1">Tabel_Core.accdb3[[#This Row],[Indikator]]-SUM(Tabel_Core.accdb3[[#This Row],[Pengemarkedet]:[Banksektoren]])</f>
        <v>-2.3811141074950151E-2</v>
      </c>
    </row>
    <row r="777" spans="1:8" x14ac:dyDescent="0.3">
      <c r="A777" s="7">
        <v>43030</v>
      </c>
      <c r="B777" s="68">
        <v>6.774574344995643E-2</v>
      </c>
      <c r="C777" s="68">
        <v>1.485714861645517E-2</v>
      </c>
      <c r="D777" s="68">
        <v>1.6681021416328129E-2</v>
      </c>
      <c r="E777" s="68">
        <v>1.738661431113829E-2</v>
      </c>
      <c r="F777" s="68">
        <v>1.9533162337253704E-2</v>
      </c>
      <c r="G777" s="68">
        <v>2.318597148451855E-2</v>
      </c>
      <c r="H777" s="68">
        <f ca="1">Tabel_Core.accdb3[[#This Row],[Indikator]]-SUM(Tabel_Core.accdb3[[#This Row],[Pengemarkedet]:[Banksektoren]])</f>
        <v>-2.3898174715737422E-2</v>
      </c>
    </row>
    <row r="778" spans="1:8" x14ac:dyDescent="0.3">
      <c r="A778" s="7">
        <v>43037</v>
      </c>
      <c r="B778" s="68">
        <v>8.225252934249859E-2</v>
      </c>
      <c r="C778" s="68">
        <v>1.6767230113432903E-2</v>
      </c>
      <c r="D778" s="68">
        <v>1.94127040769701E-2</v>
      </c>
      <c r="E778" s="68">
        <v>1.7089152959912157E-2</v>
      </c>
      <c r="F778" s="68">
        <v>2.2212757776748832E-2</v>
      </c>
      <c r="G778" s="68">
        <v>3.375131006516513E-2</v>
      </c>
      <c r="H778" s="68">
        <f ca="1">Tabel_Core.accdb3[[#This Row],[Indikator]]-SUM(Tabel_Core.accdb3[[#This Row],[Pengemarkedet]:[Banksektoren]])</f>
        <v>-2.6980625649730527E-2</v>
      </c>
    </row>
    <row r="779" spans="1:8" x14ac:dyDescent="0.3">
      <c r="A779" s="7">
        <v>43044</v>
      </c>
      <c r="B779" s="68">
        <v>9.0873855933924039E-2</v>
      </c>
      <c r="C779" s="68">
        <v>1.8612419123965239E-2</v>
      </c>
      <c r="D779" s="68">
        <v>1.9623418925547257E-2</v>
      </c>
      <c r="E779" s="68">
        <v>1.9553065969461193E-2</v>
      </c>
      <c r="F779" s="68">
        <v>2.3779261033135223E-2</v>
      </c>
      <c r="G779" s="68">
        <v>3.8748799286359548E-2</v>
      </c>
      <c r="H779" s="68">
        <f ca="1">Tabel_Core.accdb3[[#This Row],[Indikator]]-SUM(Tabel_Core.accdb3[[#This Row],[Pengemarkedet]:[Banksektoren]])</f>
        <v>-2.9443108404544421E-2</v>
      </c>
    </row>
    <row r="780" spans="1:8" x14ac:dyDescent="0.3">
      <c r="A780" s="7">
        <v>43051</v>
      </c>
      <c r="B780" s="68">
        <v>0.1032864346858049</v>
      </c>
      <c r="C780" s="68">
        <v>1.9853960596825832E-2</v>
      </c>
      <c r="D780" s="68">
        <v>2.2199742198923601E-2</v>
      </c>
      <c r="E780" s="68">
        <v>2.6677354281048577E-2</v>
      </c>
      <c r="F780" s="68">
        <v>2.4495052402906121E-2</v>
      </c>
      <c r="G780" s="68">
        <v>4.2968567227182904E-2</v>
      </c>
      <c r="H780" s="68">
        <f ca="1">Tabel_Core.accdb3[[#This Row],[Indikator]]-SUM(Tabel_Core.accdb3[[#This Row],[Pengemarkedet]:[Banksektoren]])</f>
        <v>-3.290824202108214E-2</v>
      </c>
    </row>
    <row r="781" spans="1:8" x14ac:dyDescent="0.3">
      <c r="A781" s="7">
        <v>43058</v>
      </c>
      <c r="B781" s="68">
        <v>0.1094895024136102</v>
      </c>
      <c r="C781" s="68">
        <v>2.1238711787315918E-2</v>
      </c>
      <c r="D781" s="68">
        <v>2.172915735777204E-2</v>
      </c>
      <c r="E781" s="68">
        <v>2.976557760579731E-2</v>
      </c>
      <c r="F781" s="68">
        <v>2.7363088169992701E-2</v>
      </c>
      <c r="G781" s="68">
        <v>4.6232356548930514E-2</v>
      </c>
      <c r="H781" s="68">
        <f ca="1">Tabel_Core.accdb3[[#This Row],[Indikator]]-SUM(Tabel_Core.accdb3[[#This Row],[Pengemarkedet]:[Banksektoren]])</f>
        <v>-3.6839389056198282E-2</v>
      </c>
    </row>
    <row r="782" spans="1:8" x14ac:dyDescent="0.3">
      <c r="A782" s="7">
        <v>43065</v>
      </c>
      <c r="B782" s="68">
        <v>9.5788489749168038E-2</v>
      </c>
      <c r="C782" s="68">
        <v>1.9588907716796028E-2</v>
      </c>
      <c r="D782" s="68">
        <v>1.8354883770077959E-2</v>
      </c>
      <c r="E782" s="68">
        <v>3.0145988801665975E-2</v>
      </c>
      <c r="F782" s="68">
        <v>2.5081334393499521E-2</v>
      </c>
      <c r="G782" s="68">
        <v>3.668040017169396E-2</v>
      </c>
      <c r="H782" s="68">
        <f ca="1">Tabel_Core.accdb3[[#This Row],[Indikator]]-SUM(Tabel_Core.accdb3[[#This Row],[Pengemarkedet]:[Banksektoren]])</f>
        <v>-3.4063025104565409E-2</v>
      </c>
    </row>
    <row r="783" spans="1:8" x14ac:dyDescent="0.3">
      <c r="A783" s="7">
        <v>43072</v>
      </c>
      <c r="B783" s="68">
        <v>9.8902296485809324E-2</v>
      </c>
      <c r="C783" s="68">
        <v>2.0742004011565722E-2</v>
      </c>
      <c r="D783" s="68">
        <v>2.0299638686397108E-2</v>
      </c>
      <c r="E783" s="68">
        <v>3.3004305132813744E-2</v>
      </c>
      <c r="F783" s="68">
        <v>2.5681884187823231E-2</v>
      </c>
      <c r="G783" s="68">
        <v>3.4983783016366787E-2</v>
      </c>
      <c r="H783" s="68">
        <f ca="1">Tabel_Core.accdb3[[#This Row],[Indikator]]-SUM(Tabel_Core.accdb3[[#This Row],[Pengemarkedet]:[Banksektoren]])</f>
        <v>-3.5809318549157268E-2</v>
      </c>
    </row>
    <row r="784" spans="1:8" x14ac:dyDescent="0.3">
      <c r="A784" s="7">
        <v>43079</v>
      </c>
      <c r="B784" s="68">
        <v>0.10724918495141358</v>
      </c>
      <c r="C784" s="68">
        <v>2.3444247848050579E-2</v>
      </c>
      <c r="D784" s="68">
        <v>1.9080725709454412E-2</v>
      </c>
      <c r="E784" s="68">
        <v>3.39350501028391E-2</v>
      </c>
      <c r="F784" s="68">
        <v>3.0457156005710855E-2</v>
      </c>
      <c r="G784" s="68">
        <v>4.1820508368443983E-2</v>
      </c>
      <c r="H784" s="68">
        <f ca="1">Tabel_Core.accdb3[[#This Row],[Indikator]]-SUM(Tabel_Core.accdb3[[#This Row],[Pengemarkedet]:[Banksektoren]])</f>
        <v>-4.1488503083085354E-2</v>
      </c>
    </row>
    <row r="785" spans="1:8" x14ac:dyDescent="0.3">
      <c r="A785" s="7">
        <v>43086</v>
      </c>
      <c r="B785" s="68">
        <v>0.10448751960483786</v>
      </c>
      <c r="C785" s="68">
        <v>2.3752184979056384E-2</v>
      </c>
      <c r="D785" s="68">
        <v>1.9126111840920782E-2</v>
      </c>
      <c r="E785" s="68">
        <v>3.2406658881090129E-2</v>
      </c>
      <c r="F785" s="68">
        <v>2.9488213188558932E-2</v>
      </c>
      <c r="G785" s="68">
        <v>4.1091364079667958E-2</v>
      </c>
      <c r="H785" s="68">
        <f ca="1">Tabel_Core.accdb3[[#This Row],[Indikator]]-SUM(Tabel_Core.accdb3[[#This Row],[Pengemarkedet]:[Banksektoren]])</f>
        <v>-4.137701336445633E-2</v>
      </c>
    </row>
    <row r="786" spans="1:8" x14ac:dyDescent="0.3">
      <c r="A786" s="7">
        <v>43093</v>
      </c>
      <c r="B786" s="68">
        <v>0.11079948679619016</v>
      </c>
      <c r="C786" s="68">
        <v>2.5709124646168265E-2</v>
      </c>
      <c r="D786" s="68">
        <v>2.0485105866335715E-2</v>
      </c>
      <c r="E786" s="68">
        <v>3.4670271243297031E-2</v>
      </c>
      <c r="F786" s="68">
        <v>2.6953287007854747E-2</v>
      </c>
      <c r="G786" s="68">
        <v>4.4163038901686366E-2</v>
      </c>
      <c r="H786" s="68">
        <f ca="1">Tabel_Core.accdb3[[#This Row],[Indikator]]-SUM(Tabel_Core.accdb3[[#This Row],[Pengemarkedet]:[Banksektoren]])</f>
        <v>-4.1181340869151969E-2</v>
      </c>
    </row>
    <row r="787" spans="1:8" x14ac:dyDescent="0.3">
      <c r="A787" s="7">
        <v>43100</v>
      </c>
      <c r="B787" s="68">
        <v>0.10225217416730559</v>
      </c>
      <c r="C787" s="68">
        <v>2.3073902719906874E-2</v>
      </c>
      <c r="D787" s="68">
        <v>1.8775020396477146E-2</v>
      </c>
      <c r="E787" s="68">
        <v>2.9489002369902675E-2</v>
      </c>
      <c r="F787" s="68">
        <v>2.2958985807349942E-2</v>
      </c>
      <c r="G787" s="68">
        <v>4.4206340495093643E-2</v>
      </c>
      <c r="H787" s="68">
        <f ca="1">Tabel_Core.accdb3[[#This Row],[Indikator]]-SUM(Tabel_Core.accdb3[[#This Row],[Pengemarkedet]:[Banksektoren]])</f>
        <v>-3.625107762142471E-2</v>
      </c>
    </row>
    <row r="788" spans="1:8" x14ac:dyDescent="0.3">
      <c r="A788" s="7">
        <v>43107</v>
      </c>
      <c r="B788" s="68">
        <v>7.9382221944696407E-2</v>
      </c>
      <c r="C788" s="68">
        <v>1.9954138841976582E-2</v>
      </c>
      <c r="D788" s="68">
        <v>1.6342595826115941E-2</v>
      </c>
      <c r="E788" s="68">
        <v>2.041799040685998E-2</v>
      </c>
      <c r="F788" s="68">
        <v>1.5298811223026966E-2</v>
      </c>
      <c r="G788" s="68">
        <v>3.275347774207682E-2</v>
      </c>
      <c r="H788" s="68">
        <f ca="1">Tabel_Core.accdb3[[#This Row],[Indikator]]-SUM(Tabel_Core.accdb3[[#This Row],[Pengemarkedet]:[Banksektoren]])</f>
        <v>-2.5384792095359876E-2</v>
      </c>
    </row>
    <row r="789" spans="1:8" x14ac:dyDescent="0.3">
      <c r="A789" s="7">
        <v>43114</v>
      </c>
      <c r="B789" s="68">
        <v>8.1900195414681617E-2</v>
      </c>
      <c r="C789" s="68">
        <v>2.0848486963014681E-2</v>
      </c>
      <c r="D789" s="68">
        <v>1.6313928543262045E-2</v>
      </c>
      <c r="E789" s="68">
        <v>1.9858424121098065E-2</v>
      </c>
      <c r="F789" s="68">
        <v>1.3925848315724031E-2</v>
      </c>
      <c r="G789" s="68">
        <v>3.3634859278245485E-2</v>
      </c>
      <c r="H789" s="68">
        <f ca="1">Tabel_Core.accdb3[[#This Row],[Indikator]]-SUM(Tabel_Core.accdb3[[#This Row],[Pengemarkedet]:[Banksektoren]])</f>
        <v>-2.2681351806662697E-2</v>
      </c>
    </row>
    <row r="790" spans="1:8" x14ac:dyDescent="0.3">
      <c r="A790" s="7">
        <v>43121</v>
      </c>
      <c r="B790" s="68">
        <v>7.8249371529396594E-2</v>
      </c>
      <c r="C790" s="68">
        <v>1.9763561282585253E-2</v>
      </c>
      <c r="D790" s="68">
        <v>1.4423078980478017E-2</v>
      </c>
      <c r="E790" s="68">
        <v>1.741571130994941E-2</v>
      </c>
      <c r="F790" s="68">
        <v>1.3150833094373799E-2</v>
      </c>
      <c r="G790" s="68">
        <v>3.3463473581709181E-2</v>
      </c>
      <c r="H790" s="68">
        <f ca="1">Tabel_Core.accdb3[[#This Row],[Indikator]]-SUM(Tabel_Core.accdb3[[#This Row],[Pengemarkedet]:[Banksektoren]])</f>
        <v>-1.9967286719699079E-2</v>
      </c>
    </row>
    <row r="791" spans="1:8" x14ac:dyDescent="0.3">
      <c r="A791" s="7">
        <v>43128</v>
      </c>
      <c r="B791" s="68">
        <v>9.3357894188129509E-2</v>
      </c>
      <c r="C791" s="68">
        <v>2.139356719991542E-2</v>
      </c>
      <c r="D791" s="68">
        <v>1.521510812527784E-2</v>
      </c>
      <c r="E791" s="68">
        <v>2.2315404932825651E-2</v>
      </c>
      <c r="F791" s="68">
        <v>1.7648115698991461E-2</v>
      </c>
      <c r="G791" s="68">
        <v>4.1014754144451077E-2</v>
      </c>
      <c r="H791" s="68">
        <f ca="1">Tabel_Core.accdb3[[#This Row],[Indikator]]-SUM(Tabel_Core.accdb3[[#This Row],[Pengemarkedet]:[Banksektoren]])</f>
        <v>-2.4229055913331937E-2</v>
      </c>
    </row>
    <row r="792" spans="1:8" x14ac:dyDescent="0.3">
      <c r="A792" s="7">
        <v>43135</v>
      </c>
      <c r="B792" s="68">
        <v>0.11168360976543634</v>
      </c>
      <c r="C792" s="68">
        <v>2.307753178166734E-2</v>
      </c>
      <c r="D792" s="68">
        <v>1.9513059423033548E-2</v>
      </c>
      <c r="E792" s="68">
        <v>3.3432948356690112E-2</v>
      </c>
      <c r="F792" s="68">
        <v>2.0308481512977788E-2</v>
      </c>
      <c r="G792" s="68">
        <v>4.4495746821444512E-2</v>
      </c>
      <c r="H792" s="68">
        <f ca="1">Tabel_Core.accdb3[[#This Row],[Indikator]]-SUM(Tabel_Core.accdb3[[#This Row],[Pengemarkedet]:[Banksektoren]])</f>
        <v>-2.9144158130376963E-2</v>
      </c>
    </row>
    <row r="793" spans="1:8" x14ac:dyDescent="0.3">
      <c r="A793" s="7">
        <v>43142</v>
      </c>
      <c r="B793" s="68">
        <v>0.12158023572411134</v>
      </c>
      <c r="C793" s="68">
        <v>2.3377577095605184E-2</v>
      </c>
      <c r="D793" s="68">
        <v>2.2732696148797981E-2</v>
      </c>
      <c r="E793" s="68">
        <v>4.0723576447889792E-2</v>
      </c>
      <c r="F793" s="68">
        <v>2.4255371480727636E-2</v>
      </c>
      <c r="G793" s="68">
        <v>4.4255804155562461E-2</v>
      </c>
      <c r="H793" s="68">
        <f ca="1">Tabel_Core.accdb3[[#This Row],[Indikator]]-SUM(Tabel_Core.accdb3[[#This Row],[Pengemarkedet]:[Banksektoren]])</f>
        <v>-3.376478960447174E-2</v>
      </c>
    </row>
    <row r="794" spans="1:8" x14ac:dyDescent="0.3">
      <c r="A794" s="7">
        <v>43149</v>
      </c>
      <c r="B794" s="68">
        <v>0.12930635597354562</v>
      </c>
      <c r="C794" s="68">
        <v>2.4016050017730547E-2</v>
      </c>
      <c r="D794" s="68">
        <v>2.4249474947868915E-2</v>
      </c>
      <c r="E794" s="68">
        <v>4.9345537442769344E-2</v>
      </c>
      <c r="F794" s="68">
        <v>2.5035465533334703E-2</v>
      </c>
      <c r="G794" s="68">
        <v>4.4273341269998295E-2</v>
      </c>
      <c r="H794" s="68">
        <f ca="1">Tabel_Core.accdb3[[#This Row],[Indikator]]-SUM(Tabel_Core.accdb3[[#This Row],[Pengemarkedet]:[Banksektoren]])</f>
        <v>-3.7613513238156204E-2</v>
      </c>
    </row>
    <row r="795" spans="1:8" x14ac:dyDescent="0.3">
      <c r="A795" s="7">
        <v>43156</v>
      </c>
      <c r="B795" s="68">
        <v>0.127651337662675</v>
      </c>
      <c r="C795" s="68">
        <v>2.4309360367654024E-2</v>
      </c>
      <c r="D795" s="68">
        <v>2.554197451725472E-2</v>
      </c>
      <c r="E795" s="68">
        <v>5.1753428555920668E-2</v>
      </c>
      <c r="F795" s="68">
        <v>2.5025192227204996E-2</v>
      </c>
      <c r="G795" s="68">
        <v>4.0066147971911006E-2</v>
      </c>
      <c r="H795" s="68">
        <f ca="1">Tabel_Core.accdb3[[#This Row],[Indikator]]-SUM(Tabel_Core.accdb3[[#This Row],[Pengemarkedet]:[Banksektoren]])</f>
        <v>-3.9044765977270413E-2</v>
      </c>
    </row>
    <row r="796" spans="1:8" x14ac:dyDescent="0.3">
      <c r="A796" s="7">
        <v>43163</v>
      </c>
      <c r="B796" s="68">
        <v>0.12739838191436875</v>
      </c>
      <c r="C796" s="68">
        <v>2.388761010234651E-2</v>
      </c>
      <c r="D796" s="68">
        <v>2.3668506887829045E-2</v>
      </c>
      <c r="E796" s="68">
        <v>5.1316040973239871E-2</v>
      </c>
      <c r="F796" s="68">
        <v>2.8520589456458932E-2</v>
      </c>
      <c r="G796" s="68">
        <v>4.266228272371201E-2</v>
      </c>
      <c r="H796" s="68">
        <f ca="1">Tabel_Core.accdb3[[#This Row],[Indikator]]-SUM(Tabel_Core.accdb3[[#This Row],[Pengemarkedet]:[Banksektoren]])</f>
        <v>-4.2656648229217609E-2</v>
      </c>
    </row>
    <row r="797" spans="1:8" x14ac:dyDescent="0.3">
      <c r="A797" s="7">
        <v>43170</v>
      </c>
      <c r="B797" s="68">
        <v>0.1099364641864677</v>
      </c>
      <c r="C797" s="68">
        <v>2.096779590404857E-2</v>
      </c>
      <c r="D797" s="68">
        <v>2.0121822879897788E-2</v>
      </c>
      <c r="E797" s="68">
        <v>4.3160701548624732E-2</v>
      </c>
      <c r="F797" s="68">
        <v>2.232091608224257E-2</v>
      </c>
      <c r="G797" s="68">
        <v>3.9657593849215265E-2</v>
      </c>
      <c r="H797" s="68">
        <f ca="1">Tabel_Core.accdb3[[#This Row],[Indikator]]-SUM(Tabel_Core.accdb3[[#This Row],[Pengemarkedet]:[Banksektoren]])</f>
        <v>-3.6292366077561242E-2</v>
      </c>
    </row>
    <row r="798" spans="1:8" x14ac:dyDescent="0.3">
      <c r="A798" s="7">
        <v>43177</v>
      </c>
      <c r="B798" s="68">
        <v>0.11044266579736228</v>
      </c>
      <c r="C798" s="68">
        <v>2.0323632009951811E-2</v>
      </c>
      <c r="D798" s="68">
        <v>2.0070288673941818E-2</v>
      </c>
      <c r="E798" s="68">
        <v>3.7186927909524506E-2</v>
      </c>
      <c r="F798" s="68">
        <v>2.2524291374179571E-2</v>
      </c>
      <c r="G798" s="68">
        <v>4.7085956665695206E-2</v>
      </c>
      <c r="H798" s="68">
        <f ca="1">Tabel_Core.accdb3[[#This Row],[Indikator]]-SUM(Tabel_Core.accdb3[[#This Row],[Pengemarkedet]:[Banksektoren]])</f>
        <v>-3.6748430835930629E-2</v>
      </c>
    </row>
    <row r="799" spans="1:8" x14ac:dyDescent="0.3">
      <c r="A799" s="7">
        <v>43184</v>
      </c>
      <c r="B799" s="68">
        <v>0.10757444805184604</v>
      </c>
      <c r="C799" s="68">
        <v>1.9452592504945736E-2</v>
      </c>
      <c r="D799" s="68">
        <v>1.9226218991430646E-2</v>
      </c>
      <c r="E799" s="68">
        <v>3.4443077827925356E-2</v>
      </c>
      <c r="F799" s="68">
        <v>2.2781354500055393E-2</v>
      </c>
      <c r="G799" s="68">
        <v>4.8169055090498694E-2</v>
      </c>
      <c r="H799" s="68">
        <f ca="1">Tabel_Core.accdb3[[#This Row],[Indikator]]-SUM(Tabel_Core.accdb3[[#This Row],[Pengemarkedet]:[Banksektoren]])</f>
        <v>-3.6497850863009773E-2</v>
      </c>
    </row>
    <row r="800" spans="1:8" x14ac:dyDescent="0.3">
      <c r="A800" s="7">
        <v>43191</v>
      </c>
      <c r="B800" s="68">
        <v>9.8933409311029896E-2</v>
      </c>
      <c r="C800" s="68">
        <v>1.823180578933355E-2</v>
      </c>
      <c r="D800" s="68">
        <v>1.8254661802604967E-2</v>
      </c>
      <c r="E800" s="68">
        <v>3.0594680832019688E-2</v>
      </c>
      <c r="F800" s="68">
        <v>1.8187606619039606E-2</v>
      </c>
      <c r="G800" s="68">
        <v>4.5889023074223295E-2</v>
      </c>
      <c r="H800" s="68">
        <f ca="1">Tabel_Core.accdb3[[#This Row],[Indikator]]-SUM(Tabel_Core.accdb3[[#This Row],[Pengemarkedet]:[Banksektoren]])</f>
        <v>-3.2224368806191228E-2</v>
      </c>
    </row>
    <row r="801" spans="1:8" x14ac:dyDescent="0.3">
      <c r="A801" s="7">
        <v>43198</v>
      </c>
      <c r="B801" s="68">
        <v>0.10794086479268943</v>
      </c>
      <c r="C801" s="68">
        <v>1.9202837564052021E-2</v>
      </c>
      <c r="D801" s="68">
        <v>1.8862187242674109E-2</v>
      </c>
      <c r="E801" s="68">
        <v>4.0786759258481346E-2</v>
      </c>
      <c r="F801" s="68">
        <v>1.8173238791453744E-2</v>
      </c>
      <c r="G801" s="68">
        <v>4.83271664447045E-2</v>
      </c>
      <c r="H801" s="68">
        <f ca="1">Tabel_Core.accdb3[[#This Row],[Indikator]]-SUM(Tabel_Core.accdb3[[#This Row],[Pengemarkedet]:[Banksektoren]])</f>
        <v>-3.7411324508676305E-2</v>
      </c>
    </row>
    <row r="802" spans="1:8" x14ac:dyDescent="0.3">
      <c r="A802" s="7">
        <v>43205</v>
      </c>
      <c r="B802" s="68">
        <v>0.11043839906521931</v>
      </c>
      <c r="C802" s="68">
        <v>1.9624518955686111E-2</v>
      </c>
      <c r="D802" s="68">
        <v>1.9308979754865709E-2</v>
      </c>
      <c r="E802" s="68">
        <v>5.026998615439264E-2</v>
      </c>
      <c r="F802" s="68">
        <v>1.9946870705992523E-2</v>
      </c>
      <c r="G802" s="68">
        <v>4.433016676155372E-2</v>
      </c>
      <c r="H802" s="68">
        <f ca="1">Tabel_Core.accdb3[[#This Row],[Indikator]]-SUM(Tabel_Core.accdb3[[#This Row],[Pengemarkedet]:[Banksektoren]])</f>
        <v>-4.3042123267271401E-2</v>
      </c>
    </row>
    <row r="803" spans="1:8" x14ac:dyDescent="0.3">
      <c r="A803" s="7">
        <v>43212</v>
      </c>
      <c r="B803" s="68">
        <v>0.11332194429078529</v>
      </c>
      <c r="C803" s="68">
        <v>2.016950797226447E-2</v>
      </c>
      <c r="D803" s="68">
        <v>1.9523619790460675E-2</v>
      </c>
      <c r="E803" s="68">
        <v>5.5742330629418163E-2</v>
      </c>
      <c r="F803" s="68">
        <v>1.7589318801371236E-2</v>
      </c>
      <c r="G803" s="68">
        <v>4.7560222556367313E-2</v>
      </c>
      <c r="H803" s="68">
        <f ca="1">Tabel_Core.accdb3[[#This Row],[Indikator]]-SUM(Tabel_Core.accdb3[[#This Row],[Pengemarkedet]:[Banksektoren]])</f>
        <v>-4.7263055459096565E-2</v>
      </c>
    </row>
    <row r="804" spans="1:8" x14ac:dyDescent="0.3">
      <c r="A804" s="7">
        <v>43219</v>
      </c>
      <c r="B804" s="68">
        <v>0.11804230616290587</v>
      </c>
      <c r="C804" s="68">
        <v>2.1021079406315139E-2</v>
      </c>
      <c r="D804" s="68">
        <v>2.0953084159235483E-2</v>
      </c>
      <c r="E804" s="68">
        <v>5.5713086622061161E-2</v>
      </c>
      <c r="F804" s="68">
        <v>2.1780790650769377E-2</v>
      </c>
      <c r="G804" s="68">
        <v>5.1422431686455015E-2</v>
      </c>
      <c r="H804" s="68">
        <f ca="1">Tabel_Core.accdb3[[#This Row],[Indikator]]-SUM(Tabel_Core.accdb3[[#This Row],[Pengemarkedet]:[Banksektoren]])</f>
        <v>-5.2848166361930321E-2</v>
      </c>
    </row>
    <row r="805" spans="1:8" x14ac:dyDescent="0.3">
      <c r="A805" s="7">
        <v>43226</v>
      </c>
      <c r="B805" s="68">
        <v>0.11461790881015849</v>
      </c>
      <c r="C805" s="68">
        <v>2.1260557052534369E-2</v>
      </c>
      <c r="D805" s="68">
        <v>2.055729152797486E-2</v>
      </c>
      <c r="E805" s="68">
        <v>4.9946916669443217E-2</v>
      </c>
      <c r="F805" s="68">
        <v>2.5325324865994203E-2</v>
      </c>
      <c r="G805" s="68">
        <v>5.1325694322590328E-2</v>
      </c>
      <c r="H805" s="68">
        <f ca="1">Tabel_Core.accdb3[[#This Row],[Indikator]]-SUM(Tabel_Core.accdb3[[#This Row],[Pengemarkedet]:[Banksektoren]])</f>
        <v>-5.3797875628378483E-2</v>
      </c>
    </row>
    <row r="806" spans="1:8" x14ac:dyDescent="0.3">
      <c r="A806" s="7">
        <v>43233</v>
      </c>
      <c r="B806" s="68">
        <v>0.10669865419646453</v>
      </c>
      <c r="C806" s="68">
        <v>2.0928852620044479E-2</v>
      </c>
      <c r="D806" s="68">
        <v>2.0688875037599357E-2</v>
      </c>
      <c r="E806" s="68">
        <v>4.072894191268283E-2</v>
      </c>
      <c r="F806" s="68">
        <v>2.7585422174138428E-2</v>
      </c>
      <c r="G806" s="68">
        <v>4.73415330715274E-2</v>
      </c>
      <c r="H806" s="68">
        <f ca="1">Tabel_Core.accdb3[[#This Row],[Indikator]]-SUM(Tabel_Core.accdb3[[#This Row],[Pengemarkedet]:[Banksektoren]])</f>
        <v>-5.0574970619527967E-2</v>
      </c>
    </row>
    <row r="807" spans="1:8" x14ac:dyDescent="0.3">
      <c r="A807" s="7">
        <v>43240</v>
      </c>
      <c r="B807" s="68">
        <v>0.10505510084536085</v>
      </c>
      <c r="C807" s="68">
        <v>2.4711073415373715E-2</v>
      </c>
      <c r="D807" s="68">
        <v>2.0601652261526451E-2</v>
      </c>
      <c r="E807" s="68">
        <v>3.7611291863785992E-2</v>
      </c>
      <c r="F807" s="68">
        <v>2.5903497927954301E-2</v>
      </c>
      <c r="G807" s="68">
        <v>4.5075141714171985E-2</v>
      </c>
      <c r="H807" s="68">
        <f ca="1">Tabel_Core.accdb3[[#This Row],[Indikator]]-SUM(Tabel_Core.accdb3[[#This Row],[Pengemarkedet]:[Banksektoren]])</f>
        <v>-4.8847556337451581E-2</v>
      </c>
    </row>
    <row r="808" spans="1:8" x14ac:dyDescent="0.3">
      <c r="A808" s="7">
        <v>43247</v>
      </c>
      <c r="B808" s="68">
        <v>0.10209629650742336</v>
      </c>
      <c r="C808" s="68">
        <v>2.6100966289969503E-2</v>
      </c>
      <c r="D808" s="68">
        <v>2.3588484212445644E-2</v>
      </c>
      <c r="E808" s="68">
        <v>3.419653064966395E-2</v>
      </c>
      <c r="F808" s="68">
        <v>2.2990099395386807E-2</v>
      </c>
      <c r="G808" s="68">
        <v>4.2507144093971889E-2</v>
      </c>
      <c r="H808" s="68">
        <f ca="1">Tabel_Core.accdb3[[#This Row],[Indikator]]-SUM(Tabel_Core.accdb3[[#This Row],[Pengemarkedet]:[Banksektoren]])</f>
        <v>-4.7286928134014444E-2</v>
      </c>
    </row>
    <row r="809" spans="1:8" x14ac:dyDescent="0.3">
      <c r="A809" s="7">
        <v>43254</v>
      </c>
      <c r="B809" s="68">
        <v>0.12224528461889483</v>
      </c>
      <c r="C809" s="68">
        <v>3.0820222259753303E-2</v>
      </c>
      <c r="D809" s="68">
        <v>2.8200042693786995E-2</v>
      </c>
      <c r="E809" s="68">
        <v>4.1532158941255871E-2</v>
      </c>
      <c r="F809" s="68">
        <v>2.9269047904327154E-2</v>
      </c>
      <c r="G809" s="68">
        <v>5.2277255462363198E-2</v>
      </c>
      <c r="H809" s="68">
        <f ca="1">Tabel_Core.accdb3[[#This Row],[Indikator]]-SUM(Tabel_Core.accdb3[[#This Row],[Pengemarkedet]:[Banksektoren]])</f>
        <v>-5.9853442642591681E-2</v>
      </c>
    </row>
    <row r="810" spans="1:8" x14ac:dyDescent="0.3">
      <c r="A810" s="7">
        <v>43261</v>
      </c>
      <c r="B810" s="68">
        <v>0.13195545588921764</v>
      </c>
      <c r="C810" s="68">
        <v>3.2409770619905319E-2</v>
      </c>
      <c r="D810" s="68">
        <v>3.2591515870692304E-2</v>
      </c>
      <c r="E810" s="68">
        <v>4.7586840458219024E-2</v>
      </c>
      <c r="F810" s="68">
        <v>2.6447401479693246E-2</v>
      </c>
      <c r="G810" s="68">
        <v>5.8054874684831961E-2</v>
      </c>
      <c r="H810" s="68">
        <f ca="1">Tabel_Core.accdb3[[#This Row],[Indikator]]-SUM(Tabel_Core.accdb3[[#This Row],[Pengemarkedet]:[Banksektoren]])</f>
        <v>-6.5134947224124218E-2</v>
      </c>
    </row>
    <row r="811" spans="1:8" x14ac:dyDescent="0.3">
      <c r="A811" s="7">
        <v>43268</v>
      </c>
      <c r="B811" s="68">
        <v>0.13659644942217736</v>
      </c>
      <c r="C811" s="68">
        <v>3.2792973507227846E-2</v>
      </c>
      <c r="D811" s="68">
        <v>3.6515890626748197E-2</v>
      </c>
      <c r="E811" s="68">
        <v>4.9751416124400413E-2</v>
      </c>
      <c r="F811" s="68">
        <v>3.7289550563800594E-2</v>
      </c>
      <c r="G811" s="68">
        <v>5.6398748333875176E-2</v>
      </c>
      <c r="H811" s="68">
        <f ca="1">Tabel_Core.accdb3[[#This Row],[Indikator]]-SUM(Tabel_Core.accdb3[[#This Row],[Pengemarkedet]:[Banksektoren]])</f>
        <v>-7.615212973387489E-2</v>
      </c>
    </row>
    <row r="812" spans="1:8" x14ac:dyDescent="0.3">
      <c r="A812" s="7">
        <v>43275</v>
      </c>
      <c r="B812" s="68">
        <v>0.13586642187244111</v>
      </c>
      <c r="C812" s="68">
        <v>3.1420969439691783E-2</v>
      </c>
      <c r="D812" s="68">
        <v>3.3561929006807795E-2</v>
      </c>
      <c r="E812" s="68">
        <v>5.4039026872981039E-2</v>
      </c>
      <c r="F812" s="68">
        <v>3.7562745779212321E-2</v>
      </c>
      <c r="G812" s="68">
        <v>5.8018277564822085E-2</v>
      </c>
      <c r="H812" s="68">
        <f ca="1">Tabel_Core.accdb3[[#This Row],[Indikator]]-SUM(Tabel_Core.accdb3[[#This Row],[Pengemarkedet]:[Banksektoren]])</f>
        <v>-7.8736526791073902E-2</v>
      </c>
    </row>
    <row r="813" spans="1:8" x14ac:dyDescent="0.3">
      <c r="A813" s="7">
        <v>43282</v>
      </c>
      <c r="B813" s="68">
        <v>0.12153975149577245</v>
      </c>
      <c r="C813" s="68">
        <v>2.8397456634942038E-2</v>
      </c>
      <c r="D813" s="68">
        <v>3.0169668258596283E-2</v>
      </c>
      <c r="E813" s="68">
        <v>5.0932026983389889E-2</v>
      </c>
      <c r="F813" s="68">
        <v>3.1247735714326243E-2</v>
      </c>
      <c r="G813" s="68">
        <v>5.3297353786561391E-2</v>
      </c>
      <c r="H813" s="68">
        <f ca="1">Tabel_Core.accdb3[[#This Row],[Indikator]]-SUM(Tabel_Core.accdb3[[#This Row],[Pengemarkedet]:[Banksektoren]])</f>
        <v>-7.2504489882043388E-2</v>
      </c>
    </row>
    <row r="814" spans="1:8" x14ac:dyDescent="0.3">
      <c r="A814" s="7">
        <v>43289</v>
      </c>
      <c r="B814" s="68">
        <v>0.11220919777115469</v>
      </c>
      <c r="C814" s="68">
        <v>2.7423637044530168E-2</v>
      </c>
      <c r="D814" s="68">
        <v>2.5303940297934216E-2</v>
      </c>
      <c r="E814" s="68">
        <v>4.6393907280145488E-2</v>
      </c>
      <c r="F814" s="68">
        <v>3.0406486955116961E-2</v>
      </c>
      <c r="G814" s="68">
        <v>5.0983846322134832E-2</v>
      </c>
      <c r="H814" s="68">
        <f ca="1">Tabel_Core.accdb3[[#This Row],[Indikator]]-SUM(Tabel_Core.accdb3[[#This Row],[Pengemarkedet]:[Banksektoren]])</f>
        <v>-6.8302620128706956E-2</v>
      </c>
    </row>
    <row r="815" spans="1:8" x14ac:dyDescent="0.3">
      <c r="A815" s="7">
        <v>43296</v>
      </c>
      <c r="B815" s="68">
        <v>0.10102438224265495</v>
      </c>
      <c r="C815" s="68">
        <v>2.3393386127226946E-2</v>
      </c>
      <c r="D815" s="68">
        <v>2.050225480255656E-2</v>
      </c>
      <c r="E815" s="68">
        <v>4.4418228596422221E-2</v>
      </c>
      <c r="F815" s="68">
        <v>1.8993784366752923E-2</v>
      </c>
      <c r="G815" s="68">
        <v>4.9118799687199205E-2</v>
      </c>
      <c r="H815" s="68">
        <f ca="1">Tabel_Core.accdb3[[#This Row],[Indikator]]-SUM(Tabel_Core.accdb3[[#This Row],[Pengemarkedet]:[Banksektoren]])</f>
        <v>-5.5402071337502912E-2</v>
      </c>
    </row>
    <row r="816" spans="1:8" x14ac:dyDescent="0.3">
      <c r="A816" s="7">
        <v>43303</v>
      </c>
      <c r="B816" s="68">
        <v>0.10671659847252019</v>
      </c>
      <c r="C816" s="68">
        <v>2.4595167885600192E-2</v>
      </c>
      <c r="D816" s="68">
        <v>2.1043821555592104E-2</v>
      </c>
      <c r="E816" s="68">
        <v>4.1650793703503733E-2</v>
      </c>
      <c r="F816" s="68">
        <v>2.0049704529990633E-2</v>
      </c>
      <c r="G816" s="68">
        <v>5.8332189836946477E-2</v>
      </c>
      <c r="H816" s="68">
        <f ca="1">Tabel_Core.accdb3[[#This Row],[Indikator]]-SUM(Tabel_Core.accdb3[[#This Row],[Pengemarkedet]:[Banksektoren]])</f>
        <v>-5.8955079039112956E-2</v>
      </c>
    </row>
    <row r="817" spans="1:8" x14ac:dyDescent="0.3">
      <c r="A817" s="7">
        <v>43310</v>
      </c>
      <c r="B817" s="68">
        <v>9.6437886628340422E-2</v>
      </c>
      <c r="C817" s="68">
        <v>2.2800018651630748E-2</v>
      </c>
      <c r="D817" s="68">
        <v>1.981063998321865E-2</v>
      </c>
      <c r="E817" s="68">
        <v>3.3780266231051202E-2</v>
      </c>
      <c r="F817" s="68">
        <v>1.7131374392123516E-2</v>
      </c>
      <c r="G817" s="68">
        <v>5.4853180221230438E-2</v>
      </c>
      <c r="H817" s="68">
        <f ca="1">Tabel_Core.accdb3[[#This Row],[Indikator]]-SUM(Tabel_Core.accdb3[[#This Row],[Pengemarkedet]:[Banksektoren]])</f>
        <v>-5.1937592850914135E-2</v>
      </c>
    </row>
    <row r="818" spans="1:8" x14ac:dyDescent="0.3">
      <c r="A818" s="7">
        <v>43317</v>
      </c>
      <c r="B818" s="68">
        <v>9.2920474943058773E-2</v>
      </c>
      <c r="C818" s="68">
        <v>2.2798024270558388E-2</v>
      </c>
      <c r="D818" s="68">
        <v>2.1364792090443487E-2</v>
      </c>
      <c r="E818" s="68">
        <v>2.9902875194558268E-2</v>
      </c>
      <c r="F818" s="68">
        <v>1.6336248612011713E-2</v>
      </c>
      <c r="G818" s="68">
        <v>5.202338102234217E-2</v>
      </c>
      <c r="H818" s="68">
        <f ca="1">Tabel_Core.accdb3[[#This Row],[Indikator]]-SUM(Tabel_Core.accdb3[[#This Row],[Pengemarkedet]:[Banksektoren]])</f>
        <v>-4.950484624685525E-2</v>
      </c>
    </row>
    <row r="819" spans="1:8" x14ac:dyDescent="0.3">
      <c r="A819" s="7">
        <v>43324</v>
      </c>
      <c r="B819" s="68">
        <v>0.10209585599197306</v>
      </c>
      <c r="C819" s="68">
        <v>2.4657720450939044E-2</v>
      </c>
      <c r="D819" s="68">
        <v>2.4650882398313159E-2</v>
      </c>
      <c r="E819" s="68">
        <v>3.2322168159569828E-2</v>
      </c>
      <c r="F819" s="68">
        <v>2.2462170475115215E-2</v>
      </c>
      <c r="G819" s="68">
        <v>5.4244246704097776E-2</v>
      </c>
      <c r="H819" s="68">
        <f ca="1">Tabel_Core.accdb3[[#This Row],[Indikator]]-SUM(Tabel_Core.accdb3[[#This Row],[Pengemarkedet]:[Banksektoren]])</f>
        <v>-5.6241332196061963E-2</v>
      </c>
    </row>
    <row r="820" spans="1:8" x14ac:dyDescent="0.3">
      <c r="A820" s="7">
        <v>43331</v>
      </c>
      <c r="B820" s="68">
        <v>9.6286423804738674E-2</v>
      </c>
      <c r="C820" s="68">
        <v>2.3794161397223068E-2</v>
      </c>
      <c r="D820" s="68">
        <v>2.3412725826895818E-2</v>
      </c>
      <c r="E820" s="68">
        <v>3.3812580751741143E-2</v>
      </c>
      <c r="F820" s="68">
        <v>1.987793359316738E-2</v>
      </c>
      <c r="G820" s="68">
        <v>4.6469280949419968E-2</v>
      </c>
      <c r="H820" s="68">
        <f ca="1">Tabel_Core.accdb3[[#This Row],[Indikator]]-SUM(Tabel_Core.accdb3[[#This Row],[Pengemarkedet]:[Banksektoren]])</f>
        <v>-5.1080258713708693E-2</v>
      </c>
    </row>
    <row r="821" spans="1:8" x14ac:dyDescent="0.3">
      <c r="A821" s="7">
        <v>43338</v>
      </c>
      <c r="B821" s="68">
        <v>0.10330265488113896</v>
      </c>
      <c r="C821" s="68">
        <v>2.5209200121927233E-2</v>
      </c>
      <c r="D821" s="68">
        <v>2.3760568951673978E-2</v>
      </c>
      <c r="E821" s="68">
        <v>3.731039733177248E-2</v>
      </c>
      <c r="F821" s="68">
        <v>2.2649204334929927E-2</v>
      </c>
      <c r="G821" s="68">
        <v>4.8430813436529968E-2</v>
      </c>
      <c r="H821" s="68">
        <f ca="1">Tabel_Core.accdb3[[#This Row],[Indikator]]-SUM(Tabel_Core.accdb3[[#This Row],[Pengemarkedet]:[Banksektoren]])</f>
        <v>-5.4057529295694629E-2</v>
      </c>
    </row>
    <row r="822" spans="1:8" x14ac:dyDescent="0.3">
      <c r="A822" s="7">
        <v>43345</v>
      </c>
      <c r="B822" s="68">
        <v>0.11118512876733645</v>
      </c>
      <c r="C822" s="68">
        <v>2.6449346008366362E-2</v>
      </c>
      <c r="D822" s="68">
        <v>2.4326515356525979E-2</v>
      </c>
      <c r="E822" s="68">
        <v>4.1281332637195051E-2</v>
      </c>
      <c r="F822" s="68">
        <v>2.6400517206095965E-2</v>
      </c>
      <c r="G822" s="68">
        <v>5.0889272377219526E-2</v>
      </c>
      <c r="H822" s="68">
        <f ca="1">Tabel_Core.accdb3[[#This Row],[Indikator]]-SUM(Tabel_Core.accdb3[[#This Row],[Pengemarkedet]:[Banksektoren]])</f>
        <v>-5.8161854818066419E-2</v>
      </c>
    </row>
    <row r="823" spans="1:8" x14ac:dyDescent="0.3">
      <c r="A823" s="7">
        <v>43352</v>
      </c>
      <c r="B823" s="68">
        <v>0.12307399505498554</v>
      </c>
      <c r="C823" s="68">
        <v>2.7745487097111055E-2</v>
      </c>
      <c r="D823" s="68">
        <v>2.3483882831021794E-2</v>
      </c>
      <c r="E823" s="68">
        <v>4.4693168809336367E-2</v>
      </c>
      <c r="F823" s="68">
        <v>2.9039192476653597E-2</v>
      </c>
      <c r="G823" s="68">
        <v>6.3823495926696172E-2</v>
      </c>
      <c r="H823" s="68">
        <f ca="1">Tabel_Core.accdb3[[#This Row],[Indikator]]-SUM(Tabel_Core.accdb3[[#This Row],[Pengemarkedet]:[Banksektoren]])</f>
        <v>-6.5711232085833432E-2</v>
      </c>
    </row>
    <row r="824" spans="1:8" x14ac:dyDescent="0.3">
      <c r="A824" s="7">
        <v>43359</v>
      </c>
      <c r="B824" s="68">
        <v>0.12438873941749345</v>
      </c>
      <c r="C824" s="68">
        <v>2.889674519490925E-2</v>
      </c>
      <c r="D824" s="68">
        <v>2.4543817017402887E-2</v>
      </c>
      <c r="E824" s="68">
        <v>4.2499254041176916E-2</v>
      </c>
      <c r="F824" s="68">
        <v>3.1876531530390009E-2</v>
      </c>
      <c r="G824" s="68">
        <v>6.4558409587452625E-2</v>
      </c>
      <c r="H824" s="68">
        <f ca="1">Tabel_Core.accdb3[[#This Row],[Indikator]]-SUM(Tabel_Core.accdb3[[#This Row],[Pengemarkedet]:[Banksektoren]])</f>
        <v>-6.798601795383824E-2</v>
      </c>
    </row>
    <row r="825" spans="1:8" x14ac:dyDescent="0.3">
      <c r="A825" s="7">
        <v>43366</v>
      </c>
      <c r="B825" s="68">
        <v>0.12911683050798811</v>
      </c>
      <c r="C825" s="68">
        <v>3.0080207618260767E-2</v>
      </c>
      <c r="D825" s="68">
        <v>2.497464788468921E-2</v>
      </c>
      <c r="E825" s="68">
        <v>4.2273683829649522E-2</v>
      </c>
      <c r="F825" s="68">
        <v>3.3665668401312923E-2</v>
      </c>
      <c r="G825" s="68">
        <v>7.3545351314715859E-2</v>
      </c>
      <c r="H825" s="68">
        <f ca="1">Tabel_Core.accdb3[[#This Row],[Indikator]]-SUM(Tabel_Core.accdb3[[#This Row],[Pengemarkedet]:[Banksektoren]])</f>
        <v>-7.5422728540640138E-2</v>
      </c>
    </row>
    <row r="826" spans="1:8" x14ac:dyDescent="0.3">
      <c r="A826" s="7">
        <v>43373</v>
      </c>
      <c r="B826" s="68">
        <v>0.12309886411143024</v>
      </c>
      <c r="C826" s="68">
        <v>2.9526697955079208E-2</v>
      </c>
      <c r="D826" s="68">
        <v>2.5135280600238206E-2</v>
      </c>
      <c r="E826" s="68">
        <v>4.0535175451434681E-2</v>
      </c>
      <c r="F826" s="68">
        <v>2.8674506577658722E-2</v>
      </c>
      <c r="G826" s="68">
        <v>7.5026838276987973E-2</v>
      </c>
      <c r="H826" s="68">
        <f ca="1">Tabel_Core.accdb3[[#This Row],[Indikator]]-SUM(Tabel_Core.accdb3[[#This Row],[Pengemarkedet]:[Banksektoren]])</f>
        <v>-7.579963474996855E-2</v>
      </c>
    </row>
    <row r="827" spans="1:8" x14ac:dyDescent="0.3">
      <c r="A827" s="7">
        <v>43380</v>
      </c>
      <c r="B827" s="68">
        <v>0.12847140284552508</v>
      </c>
      <c r="C827" s="68">
        <v>3.2552973463446738E-2</v>
      </c>
      <c r="D827" s="68">
        <v>2.9886608665018438E-2</v>
      </c>
      <c r="E827" s="68">
        <v>4.3819188528857883E-2</v>
      </c>
      <c r="F827" s="68">
        <v>2.6675017953773715E-2</v>
      </c>
      <c r="G827" s="68">
        <v>8.1204743365427184E-2</v>
      </c>
      <c r="H827" s="68">
        <f ca="1">Tabel_Core.accdb3[[#This Row],[Indikator]]-SUM(Tabel_Core.accdb3[[#This Row],[Pengemarkedet]:[Banksektoren]])</f>
        <v>-8.5667129130998887E-2</v>
      </c>
    </row>
    <row r="828" spans="1:8" x14ac:dyDescent="0.3">
      <c r="A828" s="7">
        <v>43387</v>
      </c>
      <c r="B828" s="68">
        <v>0.14116412998500721</v>
      </c>
      <c r="C828" s="68">
        <v>3.6837953413804747E-2</v>
      </c>
      <c r="D828" s="68">
        <v>3.0817516170778041E-2</v>
      </c>
      <c r="E828" s="68">
        <v>5.6455651437898657E-2</v>
      </c>
      <c r="F828" s="68">
        <v>2.8747947593309106E-2</v>
      </c>
      <c r="G828" s="68">
        <v>8.7350173928222835E-2</v>
      </c>
      <c r="H828" s="68">
        <f ca="1">Tabel_Core.accdb3[[#This Row],[Indikator]]-SUM(Tabel_Core.accdb3[[#This Row],[Pengemarkedet]:[Banksektoren]])</f>
        <v>-9.9045112559006193E-2</v>
      </c>
    </row>
    <row r="829" spans="1:8" x14ac:dyDescent="0.3">
      <c r="A829" s="7">
        <v>43394</v>
      </c>
      <c r="B829" s="68">
        <v>0.14896205065130613</v>
      </c>
      <c r="C829" s="68">
        <v>3.9744038070191931E-2</v>
      </c>
      <c r="D829" s="68">
        <v>3.2419802515433735E-2</v>
      </c>
      <c r="E829" s="68">
        <v>6.4673670653695975E-2</v>
      </c>
      <c r="F829" s="68">
        <v>2.6523775230545239E-2</v>
      </c>
      <c r="G829" s="68">
        <v>9.7102581775591168E-2</v>
      </c>
      <c r="H829" s="68">
        <f ca="1">Tabel_Core.accdb3[[#This Row],[Indikator]]-SUM(Tabel_Core.accdb3[[#This Row],[Pengemarkedet]:[Banksektoren]])</f>
        <v>-0.11150181759415195</v>
      </c>
    </row>
    <row r="830" spans="1:8" x14ac:dyDescent="0.3">
      <c r="A830" s="7">
        <v>43401</v>
      </c>
      <c r="B830" s="68">
        <v>0.16672264521127567</v>
      </c>
      <c r="C830" s="68">
        <v>4.4465149272515055E-2</v>
      </c>
      <c r="D830" s="68">
        <v>3.3954960742594423E-2</v>
      </c>
      <c r="E830" s="68">
        <v>7.7682110230669926E-2</v>
      </c>
      <c r="F830" s="68">
        <v>3.1396081700060155E-2</v>
      </c>
      <c r="G830" s="68">
        <v>0.11370875434874778</v>
      </c>
      <c r="H830" s="68">
        <f ca="1">Tabel_Core.accdb3[[#This Row],[Indikator]]-SUM(Tabel_Core.accdb3[[#This Row],[Pengemarkedet]:[Banksektoren]])</f>
        <v>-0.13448441108331166</v>
      </c>
    </row>
    <row r="831" spans="1:8" x14ac:dyDescent="0.3">
      <c r="A831" s="7">
        <v>43408</v>
      </c>
      <c r="B831" s="68">
        <v>0.15895547172477242</v>
      </c>
      <c r="C831" s="68">
        <v>4.372429909934808E-2</v>
      </c>
      <c r="D831" s="68">
        <v>3.1315533267545916E-2</v>
      </c>
      <c r="E831" s="68">
        <v>7.9157246419362615E-2</v>
      </c>
      <c r="F831" s="68">
        <v>3.1630376004313045E-2</v>
      </c>
      <c r="G831" s="68">
        <v>0.11467918767220434</v>
      </c>
      <c r="H831" s="68">
        <f ca="1">Tabel_Core.accdb3[[#This Row],[Indikator]]-SUM(Tabel_Core.accdb3[[#This Row],[Pengemarkedet]:[Banksektoren]])</f>
        <v>-0.14155117073800155</v>
      </c>
    </row>
    <row r="832" spans="1:8" x14ac:dyDescent="0.3">
      <c r="A832" s="7">
        <v>43415</v>
      </c>
      <c r="B832" s="68">
        <v>0.1574992266935599</v>
      </c>
      <c r="C832" s="68">
        <v>4.3652401393424675E-2</v>
      </c>
      <c r="D832" s="68">
        <v>3.1507146668367611E-2</v>
      </c>
      <c r="E832" s="68">
        <v>8.285721894331155E-2</v>
      </c>
      <c r="F832" s="68">
        <v>2.9497295216244206E-2</v>
      </c>
      <c r="G832" s="68">
        <v>0.11949025473091614</v>
      </c>
      <c r="H832" s="68">
        <f ca="1">Tabel_Core.accdb3[[#This Row],[Indikator]]-SUM(Tabel_Core.accdb3[[#This Row],[Pengemarkedet]:[Banksektoren]])</f>
        <v>-0.14950509025870426</v>
      </c>
    </row>
    <row r="833" spans="1:8" x14ac:dyDescent="0.3">
      <c r="A833" s="7">
        <v>43422</v>
      </c>
      <c r="B833" s="68">
        <v>0.15815717648555239</v>
      </c>
      <c r="C833" s="68">
        <v>4.6457447502716284E-2</v>
      </c>
      <c r="D833" s="68">
        <v>3.3500849626140569E-2</v>
      </c>
      <c r="E833" s="68">
        <v>9.0698892657247593E-2</v>
      </c>
      <c r="F833" s="68">
        <v>3.7989365357775882E-2</v>
      </c>
      <c r="G833" s="68">
        <v>0.11077777194942308</v>
      </c>
      <c r="H833" s="68">
        <f ca="1">Tabel_Core.accdb3[[#This Row],[Indikator]]-SUM(Tabel_Core.accdb3[[#This Row],[Pengemarkedet]:[Banksektoren]])</f>
        <v>-0.16126715060775104</v>
      </c>
    </row>
    <row r="834" spans="1:8" x14ac:dyDescent="0.3">
      <c r="A834" s="7">
        <v>43429</v>
      </c>
      <c r="B834" s="68">
        <v>0.16253396501959391</v>
      </c>
      <c r="C834" s="68">
        <v>5.0210758053274407E-2</v>
      </c>
      <c r="D834" s="68">
        <v>3.50871155542627E-2</v>
      </c>
      <c r="E834" s="68">
        <v>9.8197751279208226E-2</v>
      </c>
      <c r="F834" s="68">
        <v>3.7677613399015444E-2</v>
      </c>
      <c r="G834" s="68">
        <v>0.11008182156487373</v>
      </c>
      <c r="H834" s="68">
        <f ca="1">Tabel_Core.accdb3[[#This Row],[Indikator]]-SUM(Tabel_Core.accdb3[[#This Row],[Pengemarkedet]:[Banksektoren]])</f>
        <v>-0.16872109483104056</v>
      </c>
    </row>
    <row r="835" spans="1:8" x14ac:dyDescent="0.3">
      <c r="A835" s="7">
        <v>43436</v>
      </c>
      <c r="B835" s="68">
        <v>0.15587432863514805</v>
      </c>
      <c r="C835" s="68">
        <v>5.2692393480490228E-2</v>
      </c>
      <c r="D835" s="68">
        <v>3.4203595818000199E-2</v>
      </c>
      <c r="E835" s="68">
        <v>9.9759313471449437E-2</v>
      </c>
      <c r="F835" s="68">
        <v>3.6562394761078566E-2</v>
      </c>
      <c r="G835" s="68">
        <v>9.9619104713926668E-2</v>
      </c>
      <c r="H835" s="68">
        <f ca="1">Tabel_Core.accdb3[[#This Row],[Indikator]]-SUM(Tabel_Core.accdb3[[#This Row],[Pengemarkedet]:[Banksektoren]])</f>
        <v>-0.16696247360979705</v>
      </c>
    </row>
    <row r="836" spans="1:8" x14ac:dyDescent="0.3">
      <c r="A836" s="7">
        <v>43443</v>
      </c>
      <c r="B836" s="68">
        <v>0.15919514428835446</v>
      </c>
      <c r="C836" s="68">
        <v>5.3270868986681659E-2</v>
      </c>
      <c r="D836" s="68">
        <v>3.6791971231762637E-2</v>
      </c>
      <c r="E836" s="68">
        <v>0.10212321932635574</v>
      </c>
      <c r="F836" s="68">
        <v>3.8863722363575007E-2</v>
      </c>
      <c r="G836" s="68">
        <v>0.10671526614314207</v>
      </c>
      <c r="H836" s="68">
        <f ca="1">Tabel_Core.accdb3[[#This Row],[Indikator]]-SUM(Tabel_Core.accdb3[[#This Row],[Pengemarkedet]:[Banksektoren]])</f>
        <v>-0.17856990376316267</v>
      </c>
    </row>
    <row r="837" spans="1:8" x14ac:dyDescent="0.3">
      <c r="A837" s="7">
        <v>43450</v>
      </c>
      <c r="B837" s="68">
        <v>0.15612949303344109</v>
      </c>
      <c r="C837" s="68">
        <v>5.3201012941585663E-2</v>
      </c>
      <c r="D837" s="68">
        <v>3.6897071169113324E-2</v>
      </c>
      <c r="E837" s="68">
        <v>0.10101748028580775</v>
      </c>
      <c r="F837" s="68">
        <v>3.7318809634203483E-2</v>
      </c>
      <c r="G837" s="68">
        <v>0.1098559610988403</v>
      </c>
      <c r="H837" s="68">
        <f ca="1">Tabel_Core.accdb3[[#This Row],[Indikator]]-SUM(Tabel_Core.accdb3[[#This Row],[Pengemarkedet]:[Banksektoren]])</f>
        <v>-0.18216084209610944</v>
      </c>
    </row>
    <row r="838" spans="1:8" x14ac:dyDescent="0.3">
      <c r="A838" s="7">
        <v>43457</v>
      </c>
      <c r="B838" s="68">
        <v>0.15487008380381218</v>
      </c>
      <c r="C838" s="68">
        <v>5.4071108106157249E-2</v>
      </c>
      <c r="D838" s="68">
        <v>3.5033553585784728E-2</v>
      </c>
      <c r="E838" s="68">
        <v>0.10083517148020898</v>
      </c>
      <c r="F838" s="68">
        <v>4.00526024825716E-2</v>
      </c>
      <c r="G838" s="68">
        <v>0.10979172594436384</v>
      </c>
      <c r="H838" s="68">
        <f ca="1">Tabel_Core.accdb3[[#This Row],[Indikator]]-SUM(Tabel_Core.accdb3[[#This Row],[Pengemarkedet]:[Banksektoren]])</f>
        <v>-0.18491407779527425</v>
      </c>
    </row>
    <row r="839" spans="1:8" x14ac:dyDescent="0.3">
      <c r="A839" s="7">
        <v>43464</v>
      </c>
      <c r="B839" s="68">
        <v>0.1515928863996181</v>
      </c>
      <c r="C839" s="68">
        <v>4.8555120514597636E-2</v>
      </c>
      <c r="D839" s="68">
        <v>3.4382609601065761E-2</v>
      </c>
      <c r="E839" s="68">
        <v>0.10032245307186524</v>
      </c>
      <c r="F839" s="68">
        <v>3.9836966821459444E-2</v>
      </c>
      <c r="G839" s="68">
        <v>0.11435250695454083</v>
      </c>
      <c r="H839" s="68">
        <f ca="1">Tabel_Core.accdb3[[#This Row],[Indikator]]-SUM(Tabel_Core.accdb3[[#This Row],[Pengemarkedet]:[Banksektoren]])</f>
        <v>-0.18585677056391081</v>
      </c>
    </row>
    <row r="840" spans="1:8" x14ac:dyDescent="0.3">
      <c r="A840" s="7">
        <v>43471</v>
      </c>
      <c r="B840" s="68">
        <v>0.14687558975768036</v>
      </c>
      <c r="C840" s="68">
        <v>4.9788049445160978E-2</v>
      </c>
      <c r="D840" s="68">
        <v>3.3181549676931099E-2</v>
      </c>
      <c r="E840" s="68">
        <v>9.8177460405328099E-2</v>
      </c>
      <c r="F840" s="68">
        <v>4.2316824225358145E-2</v>
      </c>
      <c r="G840" s="68">
        <v>0.11103937136814077</v>
      </c>
      <c r="H840" s="68">
        <f ca="1">Tabel_Core.accdb3[[#This Row],[Indikator]]-SUM(Tabel_Core.accdb3[[#This Row],[Pengemarkedet]:[Banksektoren]])</f>
        <v>-0.18762766536323869</v>
      </c>
    </row>
    <row r="841" spans="1:8" x14ac:dyDescent="0.3">
      <c r="A841" s="7">
        <v>43478</v>
      </c>
      <c r="B841" s="68">
        <v>0.13696158716562551</v>
      </c>
      <c r="C841" s="68">
        <v>4.6952968874137246E-2</v>
      </c>
      <c r="D841" s="68">
        <v>3.2717968966191183E-2</v>
      </c>
      <c r="E841" s="68">
        <v>9.3631022830964611E-2</v>
      </c>
      <c r="F841" s="68">
        <v>3.6801256095048314E-2</v>
      </c>
      <c r="G841" s="68">
        <v>0.1059027527768126</v>
      </c>
      <c r="H841" s="68">
        <f ca="1">Tabel_Core.accdb3[[#This Row],[Indikator]]-SUM(Tabel_Core.accdb3[[#This Row],[Pengemarkedet]:[Banksektoren]])</f>
        <v>-0.17904438237752845</v>
      </c>
    </row>
    <row r="842" spans="1:8" x14ac:dyDescent="0.3">
      <c r="A842" s="7">
        <v>43485</v>
      </c>
      <c r="B842" s="68">
        <v>0.12445126772940497</v>
      </c>
      <c r="C842" s="68">
        <v>4.1468891424835182E-2</v>
      </c>
      <c r="D842" s="68">
        <v>3.1450381963582373E-2</v>
      </c>
      <c r="E842" s="68">
        <v>9.1113256921342117E-2</v>
      </c>
      <c r="F842" s="68">
        <v>3.4000459845321414E-2</v>
      </c>
      <c r="G842" s="68">
        <v>9.8281278591955873E-2</v>
      </c>
      <c r="H842" s="68">
        <f ca="1">Tabel_Core.accdb3[[#This Row],[Indikator]]-SUM(Tabel_Core.accdb3[[#This Row],[Pengemarkedet]:[Banksektoren]])</f>
        <v>-0.17186300101763197</v>
      </c>
    </row>
    <row r="843" spans="1:8" x14ac:dyDescent="0.3">
      <c r="A843" s="7">
        <v>43492</v>
      </c>
      <c r="B843" s="68">
        <v>0.11429656805363209</v>
      </c>
      <c r="C843" s="68">
        <v>3.960409558999696E-2</v>
      </c>
      <c r="D843" s="68">
        <v>3.0461983921203195E-2</v>
      </c>
      <c r="E843" s="68">
        <v>8.6237926000238899E-2</v>
      </c>
      <c r="F843" s="68">
        <v>3.3017422437798927E-2</v>
      </c>
      <c r="G843" s="68">
        <v>9.1392787308163803E-2</v>
      </c>
      <c r="H843" s="68">
        <f ca="1">Tabel_Core.accdb3[[#This Row],[Indikator]]-SUM(Tabel_Core.accdb3[[#This Row],[Pengemarkedet]:[Banksektoren]])</f>
        <v>-0.16641764720376973</v>
      </c>
    </row>
    <row r="844" spans="1:8" x14ac:dyDescent="0.3">
      <c r="A844" s="7">
        <v>43499</v>
      </c>
      <c r="B844" s="68">
        <v>0.10613388589809035</v>
      </c>
      <c r="C844" s="68">
        <v>3.3739370117675159E-2</v>
      </c>
      <c r="D844" s="68">
        <v>3.1228753414506517E-2</v>
      </c>
      <c r="E844" s="68">
        <v>8.768724936167259E-2</v>
      </c>
      <c r="F844" s="68">
        <v>2.7735468816941534E-2</v>
      </c>
      <c r="G844" s="68">
        <v>8.8038259379145917E-2</v>
      </c>
      <c r="H844" s="68">
        <f ca="1">Tabel_Core.accdb3[[#This Row],[Indikator]]-SUM(Tabel_Core.accdb3[[#This Row],[Pengemarkedet]:[Banksektoren]])</f>
        <v>-0.16229521519185136</v>
      </c>
    </row>
    <row r="845" spans="1:8" x14ac:dyDescent="0.3">
      <c r="A845" s="7">
        <v>43506</v>
      </c>
      <c r="B845" s="68">
        <v>0.10171014749614286</v>
      </c>
      <c r="C845" s="68">
        <v>3.0322926088093879E-2</v>
      </c>
      <c r="D845" s="68">
        <v>3.1435368846134654E-2</v>
      </c>
      <c r="E845" s="68">
        <v>8.7979015341728056E-2</v>
      </c>
      <c r="F845" s="68">
        <v>2.6573526024816815E-2</v>
      </c>
      <c r="G845" s="68">
        <v>9.1931503748651541E-2</v>
      </c>
      <c r="H845" s="68">
        <f ca="1">Tabel_Core.accdb3[[#This Row],[Indikator]]-SUM(Tabel_Core.accdb3[[#This Row],[Pengemarkedet]:[Banksektoren]])</f>
        <v>-0.16653219255328211</v>
      </c>
    </row>
    <row r="846" spans="1:8" x14ac:dyDescent="0.3">
      <c r="A846" s="7">
        <v>43513</v>
      </c>
      <c r="B846" s="68">
        <v>8.9700562740876622E-2</v>
      </c>
      <c r="C846" s="68">
        <v>2.664324971067902E-2</v>
      </c>
      <c r="D846" s="68">
        <v>3.1970358228805916E-2</v>
      </c>
      <c r="E846" s="68">
        <v>8.0861856453347258E-2</v>
      </c>
      <c r="F846" s="68">
        <v>2.8269297341937928E-2</v>
      </c>
      <c r="G846" s="68">
        <v>9.2103518404498388E-2</v>
      </c>
      <c r="H846" s="68">
        <f ca="1">Tabel_Core.accdb3[[#This Row],[Indikator]]-SUM(Tabel_Core.accdb3[[#This Row],[Pengemarkedet]:[Banksektoren]])</f>
        <v>-0.17014771739839191</v>
      </c>
    </row>
    <row r="847" spans="1:8" x14ac:dyDescent="0.3">
      <c r="A847" s="7">
        <v>43520</v>
      </c>
      <c r="B847" s="68">
        <v>8.6489132841362643E-2</v>
      </c>
      <c r="C847" s="68">
        <v>2.6499024269740497E-2</v>
      </c>
      <c r="D847" s="68">
        <v>3.2019648432927969E-2</v>
      </c>
      <c r="E847" s="68">
        <v>7.7035600688626749E-2</v>
      </c>
      <c r="F847" s="68">
        <v>2.5831437348309217E-2</v>
      </c>
      <c r="G847" s="68">
        <v>9.6767639366312469E-2</v>
      </c>
      <c r="H847" s="68">
        <f ca="1">Tabel_Core.accdb3[[#This Row],[Indikator]]-SUM(Tabel_Core.accdb3[[#This Row],[Pengemarkedet]:[Banksektoren]])</f>
        <v>-0.17166421726455425</v>
      </c>
    </row>
    <row r="848" spans="1:8" x14ac:dyDescent="0.3">
      <c r="A848" s="7">
        <v>43527</v>
      </c>
      <c r="B848" s="68">
        <v>6.9667176352528476E-2</v>
      </c>
      <c r="C848" s="68">
        <v>2.4889218624876377E-2</v>
      </c>
      <c r="D848" s="68">
        <v>2.882606529469265E-2</v>
      </c>
      <c r="E848" s="68">
        <v>5.91318626938135E-2</v>
      </c>
      <c r="F848" s="68">
        <v>2.6134761079858897E-2</v>
      </c>
      <c r="G848" s="68">
        <v>9.2797810538914199E-2</v>
      </c>
      <c r="H848" s="68">
        <f ca="1">Tabel_Core.accdb3[[#This Row],[Indikator]]-SUM(Tabel_Core.accdb3[[#This Row],[Pengemarkedet]:[Banksektoren]])</f>
        <v>-0.16211254187962715</v>
      </c>
    </row>
    <row r="849" spans="1:8" x14ac:dyDescent="0.3">
      <c r="A849" s="7">
        <v>43534</v>
      </c>
      <c r="B849" s="68">
        <v>5.6490209768240304E-2</v>
      </c>
      <c r="C849" s="68">
        <v>2.3697932712686321E-2</v>
      </c>
      <c r="D849" s="68">
        <v>2.8170756634199323E-2</v>
      </c>
      <c r="E849" s="68">
        <v>4.5424546828101486E-2</v>
      </c>
      <c r="F849" s="68">
        <v>2.8546455295683573E-2</v>
      </c>
      <c r="G849" s="68">
        <v>9.1206892038964454E-2</v>
      </c>
      <c r="H849" s="68">
        <f ca="1">Tabel_Core.accdb3[[#This Row],[Indikator]]-SUM(Tabel_Core.accdb3[[#This Row],[Pengemarkedet]:[Banksektoren]])</f>
        <v>-0.16055637374139486</v>
      </c>
    </row>
    <row r="850" spans="1:8" x14ac:dyDescent="0.3">
      <c r="A850" s="7">
        <v>43541</v>
      </c>
      <c r="B850" s="68">
        <v>4.5739379227997423E-2</v>
      </c>
      <c r="C850" s="68">
        <v>2.2679138498216411E-2</v>
      </c>
      <c r="D850" s="68">
        <v>2.4987684246705454E-2</v>
      </c>
      <c r="E850" s="68">
        <v>3.4717960838627361E-2</v>
      </c>
      <c r="F850" s="68">
        <v>2.8697319517877368E-2</v>
      </c>
      <c r="G850" s="68">
        <v>8.5100242132667217E-2</v>
      </c>
      <c r="H850" s="68">
        <f ca="1">Tabel_Core.accdb3[[#This Row],[Indikator]]-SUM(Tabel_Core.accdb3[[#This Row],[Pengemarkedet]:[Banksektoren]])</f>
        <v>-0.15044296600609638</v>
      </c>
    </row>
    <row r="851" spans="1:8" x14ac:dyDescent="0.3">
      <c r="A851" s="7">
        <v>43548</v>
      </c>
      <c r="B851" s="68">
        <v>3.9203702626180073E-2</v>
      </c>
      <c r="C851" s="68">
        <v>2.2873513210246464E-2</v>
      </c>
      <c r="D851" s="68">
        <v>2.6824626954678438E-2</v>
      </c>
      <c r="E851" s="68">
        <v>3.3039697626477404E-2</v>
      </c>
      <c r="F851" s="68">
        <v>3.2704778967921913E-2</v>
      </c>
      <c r="G851" s="68">
        <v>8.4544246317410171E-2</v>
      </c>
      <c r="H851" s="68">
        <f ca="1">Tabel_Core.accdb3[[#This Row],[Indikator]]-SUM(Tabel_Core.accdb3[[#This Row],[Pengemarkedet]:[Banksektoren]])</f>
        <v>-0.16078316045055435</v>
      </c>
    </row>
    <row r="852" spans="1:8" x14ac:dyDescent="0.3">
      <c r="A852" s="7">
        <v>43555</v>
      </c>
      <c r="B852" s="68">
        <v>4.0351703454819692E-2</v>
      </c>
      <c r="C852" s="68">
        <v>2.3191780404474976E-2</v>
      </c>
      <c r="D852" s="68">
        <v>2.7985361712485508E-2</v>
      </c>
      <c r="E852" s="68">
        <v>3.7954987222277956E-2</v>
      </c>
      <c r="F852" s="68">
        <v>3.071074006325028E-2</v>
      </c>
      <c r="G852" s="68">
        <v>8.8926000025895541E-2</v>
      </c>
      <c r="H852" s="68">
        <f ca="1">Tabel_Core.accdb3[[#This Row],[Indikator]]-SUM(Tabel_Core.accdb3[[#This Row],[Pengemarkedet]:[Banksektoren]])</f>
        <v>-0.16841716597356457</v>
      </c>
    </row>
    <row r="853" spans="1:8" x14ac:dyDescent="0.3">
      <c r="A853" s="7">
        <v>43562</v>
      </c>
      <c r="B853" s="68">
        <v>4.1677113857729375E-2</v>
      </c>
      <c r="C853" s="68">
        <v>2.373648569456735E-2</v>
      </c>
      <c r="D853" s="68">
        <v>2.6253501484664665E-2</v>
      </c>
      <c r="E853" s="68">
        <v>4.5185523148712485E-2</v>
      </c>
      <c r="F853" s="68">
        <v>2.6728695234542986E-2</v>
      </c>
      <c r="G853" s="68">
        <v>8.7618908732604833E-2</v>
      </c>
      <c r="H853" s="68">
        <f ca="1">Tabel_Core.accdb3[[#This Row],[Indikator]]-SUM(Tabel_Core.accdb3[[#This Row],[Pengemarkedet]:[Banksektoren]])</f>
        <v>-0.16784600043736295</v>
      </c>
    </row>
    <row r="854" spans="1:8" x14ac:dyDescent="0.3">
      <c r="A854" s="7">
        <v>43569</v>
      </c>
      <c r="B854" s="68">
        <v>4.0961813791523305E-2</v>
      </c>
      <c r="C854" s="68">
        <v>2.322983951105442E-2</v>
      </c>
      <c r="D854" s="68">
        <v>2.7839586392969171E-2</v>
      </c>
      <c r="E854" s="68">
        <v>4.5079514389952488E-2</v>
      </c>
      <c r="F854" s="68">
        <v>1.8674356991815893E-2</v>
      </c>
      <c r="G854" s="68">
        <v>8.5462026975164931E-2</v>
      </c>
      <c r="H854" s="68">
        <f ca="1">Tabel_Core.accdb3[[#This Row],[Indikator]]-SUM(Tabel_Core.accdb3[[#This Row],[Pengemarkedet]:[Banksektoren]])</f>
        <v>-0.1593235104694336</v>
      </c>
    </row>
    <row r="855" spans="1:8" x14ac:dyDescent="0.3">
      <c r="A855" s="7">
        <v>43576</v>
      </c>
      <c r="B855" s="68">
        <v>3.5491954996285151E-2</v>
      </c>
      <c r="C855" s="68">
        <v>2.0532759133466166E-2</v>
      </c>
      <c r="D855" s="68">
        <v>2.2159897752005619E-2</v>
      </c>
      <c r="E855" s="68">
        <v>3.6737122592712078E-2</v>
      </c>
      <c r="F855" s="68">
        <v>1.0577606118322102E-2</v>
      </c>
      <c r="G855" s="68">
        <v>7.0458711560191706E-2</v>
      </c>
      <c r="H855" s="68">
        <f ca="1">Tabel_Core.accdb3[[#This Row],[Indikator]]-SUM(Tabel_Core.accdb3[[#This Row],[Pengemarkedet]:[Banksektoren]])</f>
        <v>-0.12497414216041253</v>
      </c>
    </row>
    <row r="856" spans="1:8" x14ac:dyDescent="0.3">
      <c r="A856" s="7">
        <v>43583</v>
      </c>
      <c r="B856" s="68">
        <v>3.2506821574267271E-2</v>
      </c>
      <c r="C856" s="68">
        <v>1.9296775223309269E-2</v>
      </c>
      <c r="D856" s="68">
        <v>1.9737301982995902E-2</v>
      </c>
      <c r="E856" s="68">
        <v>2.9444251989290265E-2</v>
      </c>
      <c r="F856" s="68">
        <v>1.0741887603542135E-2</v>
      </c>
      <c r="G856" s="68">
        <v>5.8782236666136717E-2</v>
      </c>
      <c r="H856" s="68">
        <f ca="1">Tabel_Core.accdb3[[#This Row],[Indikator]]-SUM(Tabel_Core.accdb3[[#This Row],[Pengemarkedet]:[Banksektoren]])</f>
        <v>-0.10549563189100702</v>
      </c>
    </row>
    <row r="857" spans="1:8" x14ac:dyDescent="0.3">
      <c r="A857" s="7">
        <v>43590</v>
      </c>
      <c r="B857" s="68">
        <v>3.6334747161761799E-2</v>
      </c>
      <c r="C857" s="68">
        <v>2.044498299892444E-2</v>
      </c>
      <c r="D857" s="68">
        <v>1.8323016722694794E-2</v>
      </c>
      <c r="E857" s="68">
        <v>2.587861074225084E-2</v>
      </c>
      <c r="F857" s="68">
        <v>1.1336576874863842E-2</v>
      </c>
      <c r="G857" s="68">
        <v>6.1197838197389984E-2</v>
      </c>
      <c r="H857" s="68">
        <f ca="1">Tabel_Core.accdb3[[#This Row],[Indikator]]-SUM(Tabel_Core.accdb3[[#This Row],[Pengemarkedet]:[Banksektoren]])</f>
        <v>-0.10084627837436208</v>
      </c>
    </row>
    <row r="858" spans="1:8" x14ac:dyDescent="0.3">
      <c r="A858" s="7">
        <v>43597</v>
      </c>
      <c r="B858" s="68">
        <v>3.906017421190798E-2</v>
      </c>
      <c r="C858" s="68">
        <v>1.9759154706672659E-2</v>
      </c>
      <c r="D858" s="68">
        <v>1.71204172821506E-2</v>
      </c>
      <c r="E858" s="68">
        <v>2.5812965453771063E-2</v>
      </c>
      <c r="F858" s="68">
        <v>1.5000070360237141E-2</v>
      </c>
      <c r="G858" s="68">
        <v>6.2519045081335697E-2</v>
      </c>
      <c r="H858" s="68">
        <f ca="1">Tabel_Core.accdb3[[#This Row],[Indikator]]-SUM(Tabel_Core.accdb3[[#This Row],[Pengemarkedet]:[Banksektoren]])</f>
        <v>-0.10115147867225917</v>
      </c>
    </row>
    <row r="859" spans="1:8" x14ac:dyDescent="0.3">
      <c r="A859" s="7">
        <v>43604</v>
      </c>
      <c r="B859" s="68">
        <v>4.4756169431571034E-2</v>
      </c>
      <c r="C859" s="68">
        <v>2.1055551861908415E-2</v>
      </c>
      <c r="D859" s="68">
        <v>1.8634855062471159E-2</v>
      </c>
      <c r="E859" s="68">
        <v>3.1997350386399906E-2</v>
      </c>
      <c r="F859" s="68">
        <v>1.7677365451752969E-2</v>
      </c>
      <c r="G859" s="68">
        <v>6.8738213088092276E-2</v>
      </c>
      <c r="H859" s="68">
        <f ca="1">Tabel_Core.accdb3[[#This Row],[Indikator]]-SUM(Tabel_Core.accdb3[[#This Row],[Pengemarkedet]:[Banksektoren]])</f>
        <v>-0.11334716641905368</v>
      </c>
    </row>
    <row r="860" spans="1:8" x14ac:dyDescent="0.3">
      <c r="A860" s="7">
        <v>43611</v>
      </c>
      <c r="B860" s="68">
        <v>4.5064190969805511E-2</v>
      </c>
      <c r="C860" s="68">
        <v>2.0850301903058085E-2</v>
      </c>
      <c r="D860" s="68">
        <v>1.7750545082294872E-2</v>
      </c>
      <c r="E860" s="68">
        <v>3.38076660771102E-2</v>
      </c>
      <c r="F860" s="68">
        <v>1.6287284795395741E-2</v>
      </c>
      <c r="G860" s="68">
        <v>6.679188910329234E-2</v>
      </c>
      <c r="H860" s="68">
        <f ca="1">Tabel_Core.accdb3[[#This Row],[Indikator]]-SUM(Tabel_Core.accdb3[[#This Row],[Pengemarkedet]:[Banksektoren]])</f>
        <v>-0.11042349599134571</v>
      </c>
    </row>
    <row r="861" spans="1:8" x14ac:dyDescent="0.3">
      <c r="A861" s="7">
        <v>43618</v>
      </c>
      <c r="B861" s="68">
        <v>4.893745057145571E-2</v>
      </c>
      <c r="C861" s="68">
        <v>2.1435731313987665E-2</v>
      </c>
      <c r="D861" s="68">
        <v>1.8651716950271825E-2</v>
      </c>
      <c r="E861" s="68">
        <v>4.0725155099013199E-2</v>
      </c>
      <c r="F861" s="68">
        <v>1.4303120018415565E-2</v>
      </c>
      <c r="G861" s="68">
        <v>5.7430279707118004E-2</v>
      </c>
      <c r="H861" s="68">
        <f ca="1">Tabel_Core.accdb3[[#This Row],[Indikator]]-SUM(Tabel_Core.accdb3[[#This Row],[Pengemarkedet]:[Banksektoren]])</f>
        <v>-0.10360855251735054</v>
      </c>
    </row>
    <row r="862" spans="1:8" x14ac:dyDescent="0.3">
      <c r="A862" s="7">
        <v>43625</v>
      </c>
      <c r="B862" s="68">
        <v>5.7647170871428323E-2</v>
      </c>
      <c r="C862" s="68">
        <v>2.3802521233083962E-2</v>
      </c>
      <c r="D862" s="68">
        <v>2.2677938249443308E-2</v>
      </c>
      <c r="E862" s="68">
        <v>4.9334551032608844E-2</v>
      </c>
      <c r="F862" s="68">
        <v>1.5948993058926102E-2</v>
      </c>
      <c r="G862" s="68">
        <v>6.0781850695670887E-2</v>
      </c>
      <c r="H862" s="68">
        <f ca="1">Tabel_Core.accdb3[[#This Row],[Indikator]]-SUM(Tabel_Core.accdb3[[#This Row],[Pengemarkedet]:[Banksektoren]])</f>
        <v>-0.11489868339830478</v>
      </c>
    </row>
    <row r="863" spans="1:8" x14ac:dyDescent="0.3">
      <c r="A863" s="7">
        <v>43632</v>
      </c>
      <c r="B863" s="68">
        <v>6.1488512182062603E-2</v>
      </c>
      <c r="C863" s="68">
        <v>2.4142046629458635E-2</v>
      </c>
      <c r="D863" s="68">
        <v>2.3051859838204118E-2</v>
      </c>
      <c r="E863" s="68">
        <v>5.4716310692134326E-2</v>
      </c>
      <c r="F863" s="68">
        <v>1.5963436148637614E-2</v>
      </c>
      <c r="G863" s="68">
        <v>6.4713246096685856E-2</v>
      </c>
      <c r="H863" s="68">
        <f ca="1">Tabel_Core.accdb3[[#This Row],[Indikator]]-SUM(Tabel_Core.accdb3[[#This Row],[Pengemarkedet]:[Banksektoren]])</f>
        <v>-0.12109838722305794</v>
      </c>
    </row>
    <row r="864" spans="1:8" x14ac:dyDescent="0.3">
      <c r="A864" s="7">
        <v>43639</v>
      </c>
      <c r="B864" s="68">
        <v>6.7452985155002088E-2</v>
      </c>
      <c r="C864" s="68">
        <v>2.9325165569041349E-2</v>
      </c>
      <c r="D864" s="68">
        <v>2.7518937168853137E-2</v>
      </c>
      <c r="E864" s="68">
        <v>5.7610924018108828E-2</v>
      </c>
      <c r="F864" s="68">
        <v>1.9689953033639039E-2</v>
      </c>
      <c r="G864" s="68">
        <v>7.624808507947349E-2</v>
      </c>
      <c r="H864" s="68">
        <f ca="1">Tabel_Core.accdb3[[#This Row],[Indikator]]-SUM(Tabel_Core.accdb3[[#This Row],[Pengemarkedet]:[Banksektoren]])</f>
        <v>-0.14294007971411377</v>
      </c>
    </row>
    <row r="865" spans="1:8" x14ac:dyDescent="0.3">
      <c r="A865" s="7">
        <v>43646</v>
      </c>
      <c r="B865" s="68">
        <v>5.8955747667289463E-2</v>
      </c>
      <c r="C865" s="68">
        <v>2.6112710881852665E-2</v>
      </c>
      <c r="D865" s="68">
        <v>2.5571476134470306E-2</v>
      </c>
      <c r="E865" s="68">
        <v>4.7959199472504578E-2</v>
      </c>
      <c r="F865" s="68">
        <v>1.842790642643212E-2</v>
      </c>
      <c r="G865" s="68">
        <v>8.1240657412025574E-2</v>
      </c>
      <c r="H865" s="68">
        <f ca="1">Tabel_Core.accdb3[[#This Row],[Indikator]]-SUM(Tabel_Core.accdb3[[#This Row],[Pengemarkedet]:[Banksektoren]])</f>
        <v>-0.14035620265999577</v>
      </c>
    </row>
    <row r="866" spans="1:8" x14ac:dyDescent="0.3">
      <c r="A866" s="7">
        <v>43653</v>
      </c>
      <c r="B866" s="68">
        <v>5.1156812297783648E-2</v>
      </c>
      <c r="C866" s="68">
        <v>2.549411074008167E-2</v>
      </c>
      <c r="D866" s="68">
        <v>2.2453418699340422E-2</v>
      </c>
      <c r="E866" s="68">
        <v>4.2524422365119052E-2</v>
      </c>
      <c r="F866" s="68">
        <v>1.6997301354242798E-2</v>
      </c>
      <c r="G866" s="68">
        <v>8.220064894737289E-2</v>
      </c>
      <c r="H866" s="68">
        <f ca="1">Tabel_Core.accdb3[[#This Row],[Indikator]]-SUM(Tabel_Core.accdb3[[#This Row],[Pengemarkedet]:[Banksektoren]])</f>
        <v>-0.13851308980837318</v>
      </c>
    </row>
    <row r="867" spans="1:8" x14ac:dyDescent="0.3">
      <c r="A867" s="7">
        <v>43660</v>
      </c>
      <c r="B867" s="68">
        <v>4.5544025903483151E-2</v>
      </c>
      <c r="C867" s="68">
        <v>2.7344832485689849E-2</v>
      </c>
      <c r="D867" s="68">
        <v>2.4352114016403012E-2</v>
      </c>
      <c r="E867" s="68">
        <v>3.6393335844171565E-2</v>
      </c>
      <c r="F867" s="68">
        <v>1.4907237461581334E-2</v>
      </c>
      <c r="G867" s="68">
        <v>8.2857709205955893E-2</v>
      </c>
      <c r="H867" s="68">
        <f ca="1">Tabel_Core.accdb3[[#This Row],[Indikator]]-SUM(Tabel_Core.accdb3[[#This Row],[Pengemarkedet]:[Banksektoren]])</f>
        <v>-0.14031120311031847</v>
      </c>
    </row>
    <row r="868" spans="1:8" x14ac:dyDescent="0.3">
      <c r="A868" s="7">
        <v>43667</v>
      </c>
      <c r="B868" s="68">
        <v>3.7894422193312981E-2</v>
      </c>
      <c r="C868" s="68">
        <v>2.3690408614697959E-2</v>
      </c>
      <c r="D868" s="68">
        <v>2.0867216175664859E-2</v>
      </c>
      <c r="E868" s="68">
        <v>3.2265229001719194E-2</v>
      </c>
      <c r="F868" s="68">
        <v>1.3275532299239085E-2</v>
      </c>
      <c r="G868" s="68">
        <v>7.9946530776214081E-2</v>
      </c>
      <c r="H868" s="68">
        <f ca="1">Tabel_Core.accdb3[[#This Row],[Indikator]]-SUM(Tabel_Core.accdb3[[#This Row],[Pengemarkedet]:[Banksektoren]])</f>
        <v>-0.13215049467422219</v>
      </c>
    </row>
    <row r="869" spans="1:8" x14ac:dyDescent="0.3">
      <c r="A869" s="7">
        <v>43674</v>
      </c>
      <c r="B869" s="68">
        <v>3.5434295617282036E-2</v>
      </c>
      <c r="C869" s="68">
        <v>2.62407390541586E-2</v>
      </c>
      <c r="D869" s="68">
        <v>2.2590928138444162E-2</v>
      </c>
      <c r="E869" s="68">
        <v>3.0899328468818273E-2</v>
      </c>
      <c r="F869" s="68">
        <v>1.5550663343622427E-2</v>
      </c>
      <c r="G869" s="68">
        <v>7.9713922213330193E-2</v>
      </c>
      <c r="H869" s="68">
        <f ca="1">Tabel_Core.accdb3[[#This Row],[Indikator]]-SUM(Tabel_Core.accdb3[[#This Row],[Pengemarkedet]:[Banksektoren]])</f>
        <v>-0.13956128560109163</v>
      </c>
    </row>
    <row r="870" spans="1:8" x14ac:dyDescent="0.3">
      <c r="A870" s="7">
        <v>43681</v>
      </c>
      <c r="B870" s="68">
        <v>3.5862286045078871E-2</v>
      </c>
      <c r="C870" s="68">
        <v>2.6847797634226987E-2</v>
      </c>
      <c r="D870" s="68">
        <v>2.3397224474257329E-2</v>
      </c>
      <c r="E870" s="68">
        <v>3.3606028132936366E-2</v>
      </c>
      <c r="F870" s="68">
        <v>1.9520439950873054E-2</v>
      </c>
      <c r="G870" s="68">
        <v>7.7937174969896064E-2</v>
      </c>
      <c r="H870" s="68">
        <f ca="1">Tabel_Core.accdb3[[#This Row],[Indikator]]-SUM(Tabel_Core.accdb3[[#This Row],[Pengemarkedet]:[Banksektoren]])</f>
        <v>-0.14544637911711092</v>
      </c>
    </row>
    <row r="871" spans="1:8" x14ac:dyDescent="0.3">
      <c r="A871" s="7">
        <v>43688</v>
      </c>
      <c r="B871" s="68">
        <v>4.1191151446933194E-2</v>
      </c>
      <c r="C871" s="68">
        <v>2.7436328295952602E-2</v>
      </c>
      <c r="D871" s="68">
        <v>2.6704118505798645E-2</v>
      </c>
      <c r="E871" s="68">
        <v>4.1849793345947184E-2</v>
      </c>
      <c r="F871" s="68">
        <v>3.0193405558975997E-2</v>
      </c>
      <c r="G871" s="68">
        <v>8.1035556951440407E-2</v>
      </c>
      <c r="H871" s="68">
        <f ca="1">Tabel_Core.accdb3[[#This Row],[Indikator]]-SUM(Tabel_Core.accdb3[[#This Row],[Pengemarkedet]:[Banksektoren]])</f>
        <v>-0.16602805121118164</v>
      </c>
    </row>
    <row r="872" spans="1:8" x14ac:dyDescent="0.3">
      <c r="A872" s="7">
        <v>43695</v>
      </c>
      <c r="B872" s="68">
        <v>5.084650206935809E-2</v>
      </c>
      <c r="C872" s="68">
        <v>3.1406520153075185E-2</v>
      </c>
      <c r="D872" s="68">
        <v>3.1179114529119555E-2</v>
      </c>
      <c r="E872" s="68">
        <v>5.8866579989304606E-2</v>
      </c>
      <c r="F872" s="68">
        <v>3.5090386271713694E-2</v>
      </c>
      <c r="G872" s="68">
        <v>8.7800069052024171E-2</v>
      </c>
      <c r="H872" s="68">
        <f ca="1">Tabel_Core.accdb3[[#This Row],[Indikator]]-SUM(Tabel_Core.accdb3[[#This Row],[Pengemarkedet]:[Banksektoren]])</f>
        <v>-0.19349616792587912</v>
      </c>
    </row>
    <row r="873" spans="1:8" x14ac:dyDescent="0.3">
      <c r="A873" s="7">
        <v>43702</v>
      </c>
      <c r="B873" s="68">
        <v>5.6737890611473996E-2</v>
      </c>
      <c r="C873" s="68">
        <v>3.6615114178174119E-2</v>
      </c>
      <c r="D873" s="68">
        <v>3.4389292364767433E-2</v>
      </c>
      <c r="E873" s="68">
        <v>6.4124134833444452E-2</v>
      </c>
      <c r="F873" s="68">
        <v>3.9274881888571117E-2</v>
      </c>
      <c r="G873" s="68">
        <v>8.8550311243444257E-2</v>
      </c>
      <c r="H873" s="68">
        <f ca="1">Tabel_Core.accdb3[[#This Row],[Indikator]]-SUM(Tabel_Core.accdb3[[#This Row],[Pengemarkedet]:[Banksektoren]])</f>
        <v>-0.20621584389692738</v>
      </c>
    </row>
    <row r="874" spans="1:8" x14ac:dyDescent="0.3">
      <c r="A874" s="7">
        <v>43709</v>
      </c>
      <c r="B874" s="68">
        <v>5.5581281506326574E-2</v>
      </c>
      <c r="C874" s="68">
        <v>3.721852801664316E-2</v>
      </c>
      <c r="D874" s="68">
        <v>3.3320135575281851E-2</v>
      </c>
      <c r="E874" s="68">
        <v>6.2828731934439913E-2</v>
      </c>
      <c r="F874" s="68">
        <v>3.7974587942901282E-2</v>
      </c>
      <c r="G874" s="68">
        <v>8.9636417519388528E-2</v>
      </c>
      <c r="H874" s="68">
        <f ca="1">Tabel_Core.accdb3[[#This Row],[Indikator]]-SUM(Tabel_Core.accdb3[[#This Row],[Pengemarkedet]:[Banksektoren]])</f>
        <v>-0.20539711948232819</v>
      </c>
    </row>
    <row r="875" spans="1:8" x14ac:dyDescent="0.3">
      <c r="A875" s="7">
        <v>43716</v>
      </c>
      <c r="B875" s="68">
        <v>5.5034275486595133E-2</v>
      </c>
      <c r="C875" s="68">
        <v>4.091410221834401E-2</v>
      </c>
      <c r="D875" s="68">
        <v>3.3830715276585571E-2</v>
      </c>
      <c r="E875" s="68">
        <v>5.8801313270475886E-2</v>
      </c>
      <c r="F875" s="68">
        <v>3.5653047521731693E-2</v>
      </c>
      <c r="G875" s="68">
        <v>9.4589282867043767E-2</v>
      </c>
      <c r="H875" s="68">
        <f ca="1">Tabel_Core.accdb3[[#This Row],[Indikator]]-SUM(Tabel_Core.accdb3[[#This Row],[Pengemarkedet]:[Banksektoren]])</f>
        <v>-0.2087541856675858</v>
      </c>
    </row>
    <row r="876" spans="1:8" x14ac:dyDescent="0.3">
      <c r="A876" s="7">
        <v>43723</v>
      </c>
      <c r="B876" s="68">
        <v>5.4174544448672216E-2</v>
      </c>
      <c r="C876" s="68">
        <v>4.4439730255862911E-2</v>
      </c>
      <c r="D876" s="68">
        <v>3.3494314119688631E-2</v>
      </c>
      <c r="E876" s="68">
        <v>5.3122654950541678E-2</v>
      </c>
      <c r="F876" s="68">
        <v>3.3717274254155688E-2</v>
      </c>
      <c r="G876" s="68">
        <v>9.5835145588752266E-2</v>
      </c>
      <c r="H876" s="68">
        <f ca="1">Tabel_Core.accdb3[[#This Row],[Indikator]]-SUM(Tabel_Core.accdb3[[#This Row],[Pengemarkedet]:[Banksektoren]])</f>
        <v>-0.20643457472032894</v>
      </c>
    </row>
    <row r="877" spans="1:8" x14ac:dyDescent="0.3">
      <c r="A877" s="7">
        <v>43730</v>
      </c>
      <c r="B877" s="68">
        <v>5.0018779763507028E-2</v>
      </c>
      <c r="C877" s="68">
        <v>3.8467885679740542E-2</v>
      </c>
      <c r="D877" s="68">
        <v>2.859323666418408E-2</v>
      </c>
      <c r="E877" s="68">
        <v>5.1072141739899796E-2</v>
      </c>
      <c r="F877" s="68">
        <v>3.0790264347746329E-2</v>
      </c>
      <c r="G877" s="68">
        <v>9.2685175147061719E-2</v>
      </c>
      <c r="H877" s="68">
        <f ca="1">Tabel_Core.accdb3[[#This Row],[Indikator]]-SUM(Tabel_Core.accdb3[[#This Row],[Pengemarkedet]:[Banksektoren]])</f>
        <v>-0.19158992381512543</v>
      </c>
    </row>
    <row r="878" spans="1:8" x14ac:dyDescent="0.3">
      <c r="A878" s="7">
        <v>43737</v>
      </c>
      <c r="B878" s="68">
        <v>4.8515404446104908E-2</v>
      </c>
      <c r="C878" s="68">
        <v>4.0326102336309629E-2</v>
      </c>
      <c r="D878" s="68">
        <v>2.932137328772267E-2</v>
      </c>
      <c r="E878" s="68">
        <v>4.3525476769797879E-2</v>
      </c>
      <c r="F878" s="68">
        <v>2.7587061274937243E-2</v>
      </c>
      <c r="G878" s="68">
        <v>8.9665297487145842E-2</v>
      </c>
      <c r="H878" s="68">
        <f ca="1">Tabel_Core.accdb3[[#This Row],[Indikator]]-SUM(Tabel_Core.accdb3[[#This Row],[Pengemarkedet]:[Banksektoren]])</f>
        <v>-0.18190990670980833</v>
      </c>
    </row>
    <row r="879" spans="1:8" x14ac:dyDescent="0.3">
      <c r="A879" s="7">
        <v>43744</v>
      </c>
      <c r="B879" s="68">
        <v>4.6731475154647692E-2</v>
      </c>
      <c r="C879" s="68">
        <v>3.9443799572065057E-2</v>
      </c>
      <c r="D879" s="68">
        <v>2.6161818405277523E-2</v>
      </c>
      <c r="E879" s="68">
        <v>4.59622611630119E-2</v>
      </c>
      <c r="F879" s="68">
        <v>2.1901270139266786E-2</v>
      </c>
      <c r="G879" s="68">
        <v>8.3624194651426564E-2</v>
      </c>
      <c r="H879" s="68">
        <f ca="1">Tabel_Core.accdb3[[#This Row],[Indikator]]-SUM(Tabel_Core.accdb3[[#This Row],[Pengemarkedet]:[Banksektoren]])</f>
        <v>-0.17036186877640014</v>
      </c>
    </row>
    <row r="880" spans="1:8" x14ac:dyDescent="0.3">
      <c r="A880" s="7">
        <v>43751</v>
      </c>
      <c r="B880" s="68">
        <v>4.2100101753766592E-2</v>
      </c>
      <c r="C880" s="68">
        <v>3.5024886947983232E-2</v>
      </c>
      <c r="D880" s="68">
        <v>2.6231209462856654E-2</v>
      </c>
      <c r="E880" s="68">
        <v>3.9595368705052016E-2</v>
      </c>
      <c r="F880" s="68">
        <v>2.5316823587582575E-2</v>
      </c>
      <c r="G880" s="68">
        <v>7.708750884459234E-2</v>
      </c>
      <c r="H880" s="68">
        <f ca="1">Tabel_Core.accdb3[[#This Row],[Indikator]]-SUM(Tabel_Core.accdb3[[#This Row],[Pengemarkedet]:[Banksektoren]])</f>
        <v>-0.16115569579430022</v>
      </c>
    </row>
    <row r="881" spans="1:8" x14ac:dyDescent="0.3">
      <c r="A881" s="7">
        <v>43758</v>
      </c>
      <c r="B881" s="68">
        <v>4.1816788268664175E-2</v>
      </c>
      <c r="C881" s="68">
        <v>3.7073830283380148E-2</v>
      </c>
      <c r="D881" s="68">
        <v>2.8009207447224547E-2</v>
      </c>
      <c r="E881" s="68">
        <v>3.9702293211338495E-2</v>
      </c>
      <c r="F881" s="68">
        <v>2.353617668421925E-2</v>
      </c>
      <c r="G881" s="68">
        <v>7.4095095427849242E-2</v>
      </c>
      <c r="H881" s="68">
        <f ca="1">Tabel_Core.accdb3[[#This Row],[Indikator]]-SUM(Tabel_Core.accdb3[[#This Row],[Pengemarkedet]:[Banksektoren]])</f>
        <v>-0.16059981478534754</v>
      </c>
    </row>
    <row r="882" spans="1:8" x14ac:dyDescent="0.3">
      <c r="A882" s="7">
        <v>43765</v>
      </c>
      <c r="B882" s="68">
        <v>4.1795574974422801E-2</v>
      </c>
      <c r="C882" s="68">
        <v>3.6357051997782622E-2</v>
      </c>
      <c r="D882" s="68">
        <v>2.7598385720053568E-2</v>
      </c>
      <c r="E882" s="68">
        <v>4.2058501888325606E-2</v>
      </c>
      <c r="F882" s="68">
        <v>2.0369441373321237E-2</v>
      </c>
      <c r="G882" s="68">
        <v>7.7721712991608904E-2</v>
      </c>
      <c r="H882" s="68">
        <f ca="1">Tabel_Core.accdb3[[#This Row],[Indikator]]-SUM(Tabel_Core.accdb3[[#This Row],[Pengemarkedet]:[Banksektoren]])</f>
        <v>-0.16230951899666915</v>
      </c>
    </row>
    <row r="883" spans="1:8" x14ac:dyDescent="0.3">
      <c r="A883" s="7">
        <v>43772</v>
      </c>
      <c r="B883" s="68">
        <v>3.8555077764203617E-2</v>
      </c>
      <c r="C883" s="68">
        <v>3.4677334761204076E-2</v>
      </c>
      <c r="D883" s="68">
        <v>2.7727750609447308E-2</v>
      </c>
      <c r="E883" s="68">
        <v>3.8037947890923594E-2</v>
      </c>
      <c r="F883" s="68">
        <v>2.0314556068504436E-2</v>
      </c>
      <c r="G883" s="68">
        <v>7.531912202588574E-2</v>
      </c>
      <c r="H883" s="68">
        <f ca="1">Tabel_Core.accdb3[[#This Row],[Indikator]]-SUM(Tabel_Core.accdb3[[#This Row],[Pengemarkedet]:[Banksektoren]])</f>
        <v>-0.15752163359176155</v>
      </c>
    </row>
    <row r="884" spans="1:8" x14ac:dyDescent="0.3">
      <c r="A884" s="7">
        <v>43779</v>
      </c>
      <c r="B884" s="68">
        <v>3.6217372491410375E-2</v>
      </c>
      <c r="C884" s="68">
        <v>3.39137701324813E-2</v>
      </c>
      <c r="D884" s="68">
        <v>2.625353250700161E-2</v>
      </c>
      <c r="E884" s="68">
        <v>4.0544080401172758E-2</v>
      </c>
      <c r="F884" s="68">
        <v>1.368950675163063E-2</v>
      </c>
      <c r="G884" s="68">
        <v>6.8614840043776146E-2</v>
      </c>
      <c r="H884" s="68">
        <f ca="1">Tabel_Core.accdb3[[#This Row],[Indikator]]-SUM(Tabel_Core.accdb3[[#This Row],[Pengemarkedet]:[Banksektoren]])</f>
        <v>-0.14679835734465208</v>
      </c>
    </row>
    <row r="885" spans="1:8" x14ac:dyDescent="0.3">
      <c r="A885" s="7">
        <v>43786</v>
      </c>
      <c r="B885" s="68">
        <v>3.4183129030433523E-2</v>
      </c>
      <c r="C885" s="68">
        <v>3.2019799429449429E-2</v>
      </c>
      <c r="D885" s="68">
        <v>2.5731658770963943E-2</v>
      </c>
      <c r="E885" s="68">
        <v>3.8619514420179656E-2</v>
      </c>
      <c r="F885" s="68">
        <v>1.0524534842787035E-2</v>
      </c>
      <c r="G885" s="68">
        <v>6.7024921340224558E-2</v>
      </c>
      <c r="H885" s="68">
        <f ca="1">Tabel_Core.accdb3[[#This Row],[Indikator]]-SUM(Tabel_Core.accdb3[[#This Row],[Pengemarkedet]:[Banksektoren]])</f>
        <v>-0.13973729977317109</v>
      </c>
    </row>
    <row r="886" spans="1:8" x14ac:dyDescent="0.3">
      <c r="A886" s="7">
        <v>43793</v>
      </c>
      <c r="B886" s="68">
        <v>3.5635032479636924E-2</v>
      </c>
      <c r="C886" s="68">
        <v>3.3190608360968182E-2</v>
      </c>
      <c r="D886" s="68">
        <v>2.5396145377910639E-2</v>
      </c>
      <c r="E886" s="68">
        <v>4.756111168110818E-2</v>
      </c>
      <c r="F886" s="68">
        <v>1.0304647931423522E-2</v>
      </c>
      <c r="G886" s="68">
        <v>6.1695188851433463E-2</v>
      </c>
      <c r="H886" s="68">
        <f ca="1">Tabel_Core.accdb3[[#This Row],[Indikator]]-SUM(Tabel_Core.accdb3[[#This Row],[Pengemarkedet]:[Banksektoren]])</f>
        <v>-0.14251266972320706</v>
      </c>
    </row>
    <row r="887" spans="1:8" x14ac:dyDescent="0.3">
      <c r="A887" s="7">
        <v>43800</v>
      </c>
      <c r="B887" s="68">
        <v>3.5258249236705161E-2</v>
      </c>
      <c r="C887" s="68">
        <v>3.2045070587967413E-2</v>
      </c>
      <c r="D887" s="68">
        <v>2.2276142289048093E-2</v>
      </c>
      <c r="E887" s="68">
        <v>4.7373935764084579E-2</v>
      </c>
      <c r="F887" s="68">
        <v>1.1067117793918148E-2</v>
      </c>
      <c r="G887" s="68">
        <v>5.7660385377744316E-2</v>
      </c>
      <c r="H887" s="68">
        <f ca="1">Tabel_Core.accdb3[[#This Row],[Indikator]]-SUM(Tabel_Core.accdb3[[#This Row],[Pengemarkedet]:[Banksektoren]])</f>
        <v>-0.13516440257605739</v>
      </c>
    </row>
    <row r="888" spans="1:8" x14ac:dyDescent="0.3">
      <c r="A888" s="7">
        <v>43807</v>
      </c>
      <c r="B888" s="68">
        <v>3.4175035025419145E-2</v>
      </c>
      <c r="C888" s="68">
        <v>3.1754329084326238E-2</v>
      </c>
      <c r="D888" s="68">
        <v>2.2286683369295197E-2</v>
      </c>
      <c r="E888" s="68">
        <v>3.9996259348829076E-2</v>
      </c>
      <c r="F888" s="68">
        <v>1.1403623843642836E-2</v>
      </c>
      <c r="G888" s="68">
        <v>5.5882959216091238E-2</v>
      </c>
      <c r="H888" s="68">
        <f ca="1">Tabel_Core.accdb3[[#This Row],[Indikator]]-SUM(Tabel_Core.accdb3[[#This Row],[Pengemarkedet]:[Banksektoren]])</f>
        <v>-0.12714881983676546</v>
      </c>
    </row>
    <row r="889" spans="1:8" x14ac:dyDescent="0.3">
      <c r="A889" s="7">
        <v>43814</v>
      </c>
      <c r="B889" s="68">
        <v>3.5159400513107543E-2</v>
      </c>
      <c r="C889" s="68">
        <v>3.2570315806093979E-2</v>
      </c>
      <c r="D889" s="68">
        <v>2.2261276947531394E-2</v>
      </c>
      <c r="E889" s="68">
        <v>3.5501939351692484E-2</v>
      </c>
      <c r="F889" s="68">
        <v>1.6209630657029718E-2</v>
      </c>
      <c r="G889" s="68">
        <v>5.7947019634340763E-2</v>
      </c>
      <c r="H889" s="68">
        <f ca="1">Tabel_Core.accdb3[[#This Row],[Indikator]]-SUM(Tabel_Core.accdb3[[#This Row],[Pengemarkedet]:[Banksektoren]])</f>
        <v>-0.1293307818835808</v>
      </c>
    </row>
    <row r="890" spans="1:8" x14ac:dyDescent="0.3">
      <c r="A890" s="7">
        <v>43821</v>
      </c>
      <c r="B890" s="68">
        <v>3.6643109873732052E-2</v>
      </c>
      <c r="C890" s="68">
        <v>3.1437206774202288E-2</v>
      </c>
      <c r="D890" s="68">
        <v>2.460016610633254E-2</v>
      </c>
      <c r="E890" s="68">
        <v>3.1247988441011006E-2</v>
      </c>
      <c r="F890" s="68">
        <v>2.2437635653921949E-2</v>
      </c>
      <c r="G890" s="68">
        <v>6.5409866905783709E-2</v>
      </c>
      <c r="H890" s="68">
        <f ca="1">Tabel_Core.accdb3[[#This Row],[Indikator]]-SUM(Tabel_Core.accdb3[[#This Row],[Pengemarkedet]:[Banksektoren]])</f>
        <v>-0.13848975400751945</v>
      </c>
    </row>
    <row r="891" spans="1:8" x14ac:dyDescent="0.3">
      <c r="A891" s="7">
        <v>43828</v>
      </c>
      <c r="B891" s="68">
        <v>3.4719187495750453E-2</v>
      </c>
      <c r="C891" s="68">
        <v>3.1537886341851624E-2</v>
      </c>
      <c r="D891" s="68">
        <v>2.3965771037570777E-2</v>
      </c>
      <c r="E891" s="68">
        <v>2.2457245419943414E-2</v>
      </c>
      <c r="F891" s="68">
        <v>1.9116772287359834E-2</v>
      </c>
      <c r="G891" s="68">
        <v>6.427306272973711E-2</v>
      </c>
      <c r="H891" s="68">
        <f ca="1">Tabel_Core.accdb3[[#This Row],[Indikator]]-SUM(Tabel_Core.accdb3[[#This Row],[Pengemarkedet]:[Banksektoren]])</f>
        <v>-0.1266315503207123</v>
      </c>
    </row>
    <row r="892" spans="1:8" x14ac:dyDescent="0.3">
      <c r="A892" s="7">
        <v>43835</v>
      </c>
      <c r="B892" s="68">
        <v>3.4610186892299555E-2</v>
      </c>
      <c r="C892" s="68">
        <v>3.2300113561789946E-2</v>
      </c>
      <c r="D892" s="68">
        <v>2.5365472047862603E-2</v>
      </c>
      <c r="E892" s="68">
        <v>2.2775385853950239E-2</v>
      </c>
      <c r="F892" s="68">
        <v>1.9721140634820646E-2</v>
      </c>
      <c r="G892" s="68">
        <v>6.6410783372628401E-2</v>
      </c>
      <c r="H892" s="68">
        <f ca="1">Tabel_Core.accdb3[[#This Row],[Indikator]]-SUM(Tabel_Core.accdb3[[#This Row],[Pengemarkedet]:[Banksektoren]])</f>
        <v>-0.13196270857875228</v>
      </c>
    </row>
    <row r="893" spans="1:8" x14ac:dyDescent="0.3">
      <c r="A893" s="7">
        <v>43842</v>
      </c>
      <c r="B893" s="68">
        <v>3.379090433714519E-2</v>
      </c>
      <c r="C893" s="68">
        <v>2.9869367728715266E-2</v>
      </c>
      <c r="D893" s="68">
        <v>2.5501335019830932E-2</v>
      </c>
      <c r="E893" s="68">
        <v>2.4774358306004558E-2</v>
      </c>
      <c r="F893" s="68">
        <v>1.7619977453480411E-2</v>
      </c>
      <c r="G893" s="68">
        <v>6.5238213599729214E-2</v>
      </c>
      <c r="H893" s="68">
        <f ca="1">Tabel_Core.accdb3[[#This Row],[Indikator]]-SUM(Tabel_Core.accdb3[[#This Row],[Pengemarkedet]:[Banksektoren]])</f>
        <v>-0.12921234777061522</v>
      </c>
    </row>
    <row r="894" spans="1:8" x14ac:dyDescent="0.3">
      <c r="A894" s="7">
        <v>43849</v>
      </c>
      <c r="B894" s="68">
        <v>3.0457377855096252E-2</v>
      </c>
      <c r="C894" s="68">
        <v>2.5669735922474863E-2</v>
      </c>
      <c r="D894" s="68">
        <v>2.1883855103741162E-2</v>
      </c>
      <c r="E894" s="68">
        <v>2.0455122635684268E-2</v>
      </c>
      <c r="F894" s="68">
        <v>1.29639693075051E-2</v>
      </c>
      <c r="G894" s="68">
        <v>5.4331592722392519E-2</v>
      </c>
      <c r="H894" s="68">
        <f ca="1">Tabel_Core.accdb3[[#This Row],[Indikator]]-SUM(Tabel_Core.accdb3[[#This Row],[Pengemarkedet]:[Banksektoren]])</f>
        <v>-0.10484689783670165</v>
      </c>
    </row>
    <row r="895" spans="1:8" x14ac:dyDescent="0.3">
      <c r="A895" s="7">
        <v>43856</v>
      </c>
      <c r="B895" s="68">
        <v>3.2654911271658205E-2</v>
      </c>
      <c r="C895" s="68">
        <v>2.2836133555233951E-2</v>
      </c>
      <c r="D895" s="68">
        <v>2.2287162927088489E-2</v>
      </c>
      <c r="E895" s="68">
        <v>2.340558626322713E-2</v>
      </c>
      <c r="F895" s="68">
        <v>1.3708569608790237E-2</v>
      </c>
      <c r="G895" s="68">
        <v>5.0885583107236024E-2</v>
      </c>
      <c r="H895" s="68">
        <f ca="1">Tabel_Core.accdb3[[#This Row],[Indikator]]-SUM(Tabel_Core.accdb3[[#This Row],[Pengemarkedet]:[Banksektoren]])</f>
        <v>-0.10046812418991763</v>
      </c>
    </row>
    <row r="896" spans="1:8" x14ac:dyDescent="0.3">
      <c r="A896" s="7">
        <v>43863</v>
      </c>
      <c r="B896" s="68">
        <v>4.5229836342967386E-2</v>
      </c>
      <c r="C896" s="68">
        <v>2.1710466494062122E-2</v>
      </c>
      <c r="D896" s="68">
        <v>2.2446104345849288E-2</v>
      </c>
      <c r="E896" s="68">
        <v>3.4650164945536507E-2</v>
      </c>
      <c r="F896" s="68">
        <v>1.288273518877079E-2</v>
      </c>
      <c r="G896" s="68">
        <v>5.7997660441500093E-2</v>
      </c>
      <c r="H896" s="68">
        <f ca="1">Tabel_Core.accdb3[[#This Row],[Indikator]]-SUM(Tabel_Core.accdb3[[#This Row],[Pengemarkedet]:[Banksektoren]])</f>
        <v>-0.10445729507275141</v>
      </c>
    </row>
    <row r="897" spans="1:8" x14ac:dyDescent="0.3">
      <c r="A897" s="7">
        <v>43870</v>
      </c>
      <c r="B897" s="68">
        <v>6.2693578676834366E-2</v>
      </c>
      <c r="C897" s="68">
        <v>2.3754389114544812E-2</v>
      </c>
      <c r="D897" s="68">
        <v>2.4775312278183619E-2</v>
      </c>
      <c r="E897" s="68">
        <v>5.0437426020647949E-2</v>
      </c>
      <c r="F897" s="68">
        <v>1.9750533112745473E-2</v>
      </c>
      <c r="G897" s="68">
        <v>7.0972430816841015E-2</v>
      </c>
      <c r="H897" s="68">
        <f ca="1">Tabel_Core.accdb3[[#This Row],[Indikator]]-SUM(Tabel_Core.accdb3[[#This Row],[Pengemarkedet]:[Banksektoren]])</f>
        <v>-0.12699651266612849</v>
      </c>
    </row>
    <row r="898" spans="1:8" x14ac:dyDescent="0.3">
      <c r="A898" s="7">
        <v>43877</v>
      </c>
      <c r="B898" s="68">
        <v>6.9818332668755645E-2</v>
      </c>
      <c r="C898" s="68">
        <v>2.5687124552363973E-2</v>
      </c>
      <c r="D898" s="68">
        <v>2.4998467512951501E-2</v>
      </c>
      <c r="E898" s="68">
        <v>5.5900504496278765E-2</v>
      </c>
      <c r="F898" s="68">
        <v>2.4712425413049278E-2</v>
      </c>
      <c r="G898" s="68">
        <v>7.3426761176603211E-2</v>
      </c>
      <c r="H898" s="68">
        <f ca="1">Tabel_Core.accdb3[[#This Row],[Indikator]]-SUM(Tabel_Core.accdb3[[#This Row],[Pengemarkedet]:[Banksektoren]])</f>
        <v>-0.13490695048249107</v>
      </c>
    </row>
    <row r="899" spans="1:8" x14ac:dyDescent="0.3">
      <c r="A899" s="7">
        <v>43884</v>
      </c>
      <c r="B899" s="68">
        <v>7.6297628533462669E-2</v>
      </c>
      <c r="C899" s="68">
        <v>2.7010195319218867E-2</v>
      </c>
      <c r="D899" s="68">
        <v>2.5588082997684343E-2</v>
      </c>
      <c r="E899" s="68">
        <v>6.2652230425135666E-2</v>
      </c>
      <c r="F899" s="68">
        <v>2.9252403698527638E-2</v>
      </c>
      <c r="G899" s="68">
        <v>7.9760501390098743E-2</v>
      </c>
      <c r="H899" s="68">
        <f ca="1">Tabel_Core.accdb3[[#This Row],[Indikator]]-SUM(Tabel_Core.accdb3[[#This Row],[Pengemarkedet]:[Banksektoren]])</f>
        <v>-0.14796578529720258</v>
      </c>
    </row>
    <row r="900" spans="1:8" x14ac:dyDescent="0.3">
      <c r="A900" s="7">
        <v>43891</v>
      </c>
      <c r="B900" s="68">
        <v>8.8413081326802145E-2</v>
      </c>
      <c r="C900" s="68">
        <v>3.1333836761963954E-2</v>
      </c>
      <c r="D900" s="68">
        <v>2.8390382709753914E-2</v>
      </c>
      <c r="E900" s="68">
        <v>7.7559262838421211E-2</v>
      </c>
      <c r="F900" s="68">
        <v>3.6335388641215993E-2</v>
      </c>
      <c r="G900" s="68">
        <v>7.6189179538912619E-2</v>
      </c>
      <c r="H900" s="68">
        <f ca="1">Tabel_Core.accdb3[[#This Row],[Indikator]]-SUM(Tabel_Core.accdb3[[#This Row],[Pengemarkedet]:[Banksektoren]])</f>
        <v>-0.16139496916346557</v>
      </c>
    </row>
    <row r="901" spans="1:8" x14ac:dyDescent="0.3">
      <c r="A901" s="7">
        <v>43898</v>
      </c>
      <c r="B901" s="68">
        <v>0.11046182382901411</v>
      </c>
      <c r="C901" s="68">
        <v>3.4830738216245417E-2</v>
      </c>
      <c r="D901" s="68">
        <v>3.3793438030109445E-2</v>
      </c>
      <c r="E901" s="68">
        <v>9.2939243769984831E-2</v>
      </c>
      <c r="F901" s="68">
        <v>4.4398763786187727E-2</v>
      </c>
      <c r="G901" s="68">
        <v>8.5797051101737853E-2</v>
      </c>
      <c r="H901" s="68">
        <f ca="1">Tabel_Core.accdb3[[#This Row],[Indikator]]-SUM(Tabel_Core.accdb3[[#This Row],[Pengemarkedet]:[Banksektoren]])</f>
        <v>-0.18129741107525116</v>
      </c>
    </row>
    <row r="902" spans="1:8" x14ac:dyDescent="0.3">
      <c r="A902" s="7">
        <v>43905</v>
      </c>
      <c r="B902" s="68">
        <v>0.19135413298709203</v>
      </c>
      <c r="C902" s="68">
        <v>4.9249668738341773E-2</v>
      </c>
      <c r="D902" s="68">
        <v>5.2028678906753986E-2</v>
      </c>
      <c r="E902" s="68">
        <v>0.12834281704541461</v>
      </c>
      <c r="F902" s="68">
        <v>6.7483937668259913E-2</v>
      </c>
      <c r="G902" s="68">
        <v>0.12560997478088518</v>
      </c>
      <c r="H902" s="68">
        <f ca="1">Tabel_Core.accdb3[[#This Row],[Indikator]]-SUM(Tabel_Core.accdb3[[#This Row],[Pengemarkedet]:[Banksektoren]])</f>
        <v>-0.23136094415256347</v>
      </c>
    </row>
    <row r="903" spans="1:8" x14ac:dyDescent="0.3">
      <c r="A903" s="7">
        <v>43912</v>
      </c>
      <c r="B903" s="68">
        <v>0.27473384341799717</v>
      </c>
      <c r="C903" s="68">
        <v>6.1340936719797678E-2</v>
      </c>
      <c r="D903" s="68">
        <v>7.0907293167778912E-2</v>
      </c>
      <c r="E903" s="68">
        <v>0.15776240974230982</v>
      </c>
      <c r="F903" s="68">
        <v>9.0509069341651802E-2</v>
      </c>
      <c r="G903" s="68">
        <v>0.15412077435094967</v>
      </c>
      <c r="H903" s="68">
        <f ca="1">Tabel_Core.accdb3[[#This Row],[Indikator]]-SUM(Tabel_Core.accdb3[[#This Row],[Pengemarkedet]:[Banksektoren]])</f>
        <v>-0.25990663990449064</v>
      </c>
    </row>
    <row r="904" spans="1:8" x14ac:dyDescent="0.3">
      <c r="A904" s="7">
        <v>43919</v>
      </c>
      <c r="B904" s="68">
        <v>0.35913881723670316</v>
      </c>
      <c r="C904" s="68">
        <v>7.3203545642756981E-2</v>
      </c>
      <c r="D904" s="68">
        <v>8.4557035298794214E-2</v>
      </c>
      <c r="E904" s="68">
        <v>0.16784573090582214</v>
      </c>
      <c r="F904" s="68">
        <v>0.10708755726347399</v>
      </c>
      <c r="G904" s="68">
        <v>0.18374545238844175</v>
      </c>
      <c r="H904" s="68">
        <f ca="1">Tabel_Core.accdb3[[#This Row],[Indikator]]-SUM(Tabel_Core.accdb3[[#This Row],[Pengemarkedet]:[Banksektoren]])</f>
        <v>-0.25730050426258588</v>
      </c>
    </row>
    <row r="905" spans="1:8" x14ac:dyDescent="0.3">
      <c r="A905" s="7">
        <v>43926</v>
      </c>
      <c r="B905" s="68">
        <v>0.40701313631665725</v>
      </c>
      <c r="C905" s="68">
        <v>8.1316694413706522E-2</v>
      </c>
      <c r="D905" s="68">
        <v>8.9066510520895051E-2</v>
      </c>
      <c r="E905" s="68">
        <v>0.16086178550029798</v>
      </c>
      <c r="F905" s="68">
        <v>0.11175585185780032</v>
      </c>
      <c r="G905" s="68">
        <v>0.19107091214502331</v>
      </c>
      <c r="H905" s="68">
        <f ca="1">Tabel_Core.accdb3[[#This Row],[Indikator]]-SUM(Tabel_Core.accdb3[[#This Row],[Pengemarkedet]:[Banksektoren]])</f>
        <v>-0.22705861812106598</v>
      </c>
    </row>
    <row r="906" spans="1:8" x14ac:dyDescent="0.3">
      <c r="A906" s="7">
        <v>43933</v>
      </c>
      <c r="B906" s="68">
        <v>0.36085951312584885</v>
      </c>
      <c r="C906" s="68">
        <v>7.053188139185633E-2</v>
      </c>
      <c r="D906" s="68">
        <v>7.9362651740397874E-2</v>
      </c>
      <c r="E906" s="68">
        <v>0.12483320580930196</v>
      </c>
      <c r="F906" s="68">
        <v>8.9750650876340571E-2</v>
      </c>
      <c r="G906" s="68">
        <v>0.16746847310403673</v>
      </c>
      <c r="H906" s="68">
        <f ca="1">Tabel_Core.accdb3[[#This Row],[Indikator]]-SUM(Tabel_Core.accdb3[[#This Row],[Pengemarkedet]:[Banksektoren]])</f>
        <v>-0.17108734979608464</v>
      </c>
    </row>
    <row r="907" spans="1:8" x14ac:dyDescent="0.3">
      <c r="A907" s="7">
        <v>43940</v>
      </c>
      <c r="B907" s="68">
        <v>0.33238105276859781</v>
      </c>
      <c r="C907" s="68">
        <v>6.7930174798407142E-2</v>
      </c>
      <c r="D907" s="68">
        <v>6.9490455280865129E-2</v>
      </c>
      <c r="E907" s="68">
        <v>0.10794971087690967</v>
      </c>
      <c r="F907" s="68">
        <v>7.17775166745208E-2</v>
      </c>
      <c r="G907" s="68">
        <v>0.16087231565399551</v>
      </c>
      <c r="H907" s="68">
        <f ca="1">Tabel_Core.accdb3[[#This Row],[Indikator]]-SUM(Tabel_Core.accdb3[[#This Row],[Pengemarkedet]:[Banksektoren]])</f>
        <v>-0.14563912051610045</v>
      </c>
    </row>
    <row r="908" spans="1:8" x14ac:dyDescent="0.3">
      <c r="A908" s="7">
        <v>43947</v>
      </c>
      <c r="B908" s="68">
        <v>0.27054327857120125</v>
      </c>
      <c r="C908" s="68">
        <v>5.3979762284083042E-2</v>
      </c>
      <c r="D908" s="68">
        <v>5.4444563758794431E-2</v>
      </c>
      <c r="E908" s="68">
        <v>8.4138860630683099E-2</v>
      </c>
      <c r="F908" s="68">
        <v>5.6821876689916923E-2</v>
      </c>
      <c r="G908" s="68">
        <v>0.14160623527104166</v>
      </c>
      <c r="H908" s="68">
        <f ca="1">Tabel_Core.accdb3[[#This Row],[Indikator]]-SUM(Tabel_Core.accdb3[[#This Row],[Pengemarkedet]:[Banksektoren]])</f>
        <v>-0.1204480200633179</v>
      </c>
    </row>
    <row r="909" spans="1:8" x14ac:dyDescent="0.3">
      <c r="A909" s="7">
        <v>43954</v>
      </c>
      <c r="B909" s="68">
        <v>0.24302055677626005</v>
      </c>
      <c r="C909" s="68">
        <v>4.7935621152017147E-2</v>
      </c>
      <c r="D909" s="68">
        <v>4.958090549648618E-2</v>
      </c>
      <c r="E909" s="68">
        <v>7.8891727115995028E-2</v>
      </c>
      <c r="F909" s="68">
        <v>4.7828965462477203E-2</v>
      </c>
      <c r="G909" s="68">
        <v>0.13402836550161557</v>
      </c>
      <c r="H909" s="68">
        <f ca="1">Tabel_Core.accdb3[[#This Row],[Indikator]]-SUM(Tabel_Core.accdb3[[#This Row],[Pengemarkedet]:[Banksektoren]])</f>
        <v>-0.1152450279523311</v>
      </c>
    </row>
    <row r="910" spans="1:8" x14ac:dyDescent="0.3">
      <c r="A910" s="7">
        <v>43961</v>
      </c>
      <c r="B910" s="68">
        <v>0.24257170204124434</v>
      </c>
      <c r="C910" s="68">
        <v>4.5744275007095186E-2</v>
      </c>
      <c r="D910" s="68">
        <v>4.6759572146919046E-2</v>
      </c>
      <c r="E910" s="68">
        <v>8.7244825816582355E-2</v>
      </c>
      <c r="F910" s="68">
        <v>5.1307133584529548E-2</v>
      </c>
      <c r="G910" s="68">
        <v>0.1292135534632774</v>
      </c>
      <c r="H910" s="68">
        <f ca="1">Tabel_Core.accdb3[[#This Row],[Indikator]]-SUM(Tabel_Core.accdb3[[#This Row],[Pengemarkedet]:[Banksektoren]])</f>
        <v>-0.1176976579771592</v>
      </c>
    </row>
    <row r="911" spans="1:8" x14ac:dyDescent="0.3">
      <c r="A911" s="7">
        <v>43968</v>
      </c>
      <c r="B911" s="68">
        <v>0.21471416767043991</v>
      </c>
      <c r="C911" s="68">
        <v>3.806863199135764E-2</v>
      </c>
      <c r="D911" s="68">
        <v>4.0931367400168797E-2</v>
      </c>
      <c r="E911" s="68">
        <v>7.9409944997538784E-2</v>
      </c>
      <c r="F911" s="68">
        <v>5.1470971963995651E-2</v>
      </c>
      <c r="G911" s="68">
        <v>0.11162846199934399</v>
      </c>
      <c r="H911" s="68">
        <f ca="1">Tabel_Core.accdb3[[#This Row],[Indikator]]-SUM(Tabel_Core.accdb3[[#This Row],[Pengemarkedet]:[Banksektoren]])</f>
        <v>-0.10679521068196499</v>
      </c>
    </row>
    <row r="912" spans="1:8" x14ac:dyDescent="0.3">
      <c r="A912" s="7">
        <v>43975</v>
      </c>
      <c r="B912" s="68">
        <v>0.20277501764747635</v>
      </c>
      <c r="C912" s="68">
        <v>3.4890888973555495E-2</v>
      </c>
      <c r="D912" s="68">
        <v>4.0647032908829817E-2</v>
      </c>
      <c r="E912" s="68">
        <v>7.8447232978572465E-2</v>
      </c>
      <c r="F912" s="68">
        <v>4.6247360348030009E-2</v>
      </c>
      <c r="G912" s="68">
        <v>0.10658141237135785</v>
      </c>
      <c r="H912" s="68">
        <f ca="1">Tabel_Core.accdb3[[#This Row],[Indikator]]-SUM(Tabel_Core.accdb3[[#This Row],[Pengemarkedet]:[Banksektoren]])</f>
        <v>-0.10403890993286929</v>
      </c>
    </row>
    <row r="913" spans="1:8" x14ac:dyDescent="0.3">
      <c r="A913" s="7">
        <v>43982</v>
      </c>
      <c r="B913" s="68">
        <v>0.18092053086588236</v>
      </c>
      <c r="C913" s="68">
        <v>2.905121946490441E-2</v>
      </c>
      <c r="D913" s="68">
        <v>3.8125232281759104E-2</v>
      </c>
      <c r="E913" s="68">
        <v>7.2747000575981463E-2</v>
      </c>
      <c r="F913" s="68">
        <v>4.0217530872750019E-2</v>
      </c>
      <c r="G913" s="68">
        <v>9.9598602369133149E-2</v>
      </c>
      <c r="H913" s="68">
        <f ca="1">Tabel_Core.accdb3[[#This Row],[Indikator]]-SUM(Tabel_Core.accdb3[[#This Row],[Pengemarkedet]:[Banksektoren]])</f>
        <v>-9.8819054698645797E-2</v>
      </c>
    </row>
    <row r="914" spans="1:8" x14ac:dyDescent="0.3">
      <c r="A914" s="7">
        <v>43989</v>
      </c>
      <c r="B914" s="68">
        <v>0.16662869066920666</v>
      </c>
      <c r="C914" s="68">
        <v>2.826399404839694E-2</v>
      </c>
      <c r="D914" s="68">
        <v>3.791947702984387E-2</v>
      </c>
      <c r="E914" s="68">
        <v>5.7680692888748844E-2</v>
      </c>
      <c r="F914" s="68">
        <v>3.9559651996399575E-2</v>
      </c>
      <c r="G914" s="68">
        <v>0.10229951777837687</v>
      </c>
      <c r="H914" s="68">
        <f ca="1">Tabel_Core.accdb3[[#This Row],[Indikator]]-SUM(Tabel_Core.accdb3[[#This Row],[Pengemarkedet]:[Banksektoren]])</f>
        <v>-9.9094643072559441E-2</v>
      </c>
    </row>
    <row r="915" spans="1:8" x14ac:dyDescent="0.3">
      <c r="A915" s="7">
        <v>43996</v>
      </c>
      <c r="B915" s="68">
        <v>0.16212818252650515</v>
      </c>
      <c r="C915" s="68">
        <v>2.8608614437050279E-2</v>
      </c>
      <c r="D915" s="68">
        <v>3.9537544201357799E-2</v>
      </c>
      <c r="E915" s="68">
        <v>5.6189821092979868E-2</v>
      </c>
      <c r="F915" s="68">
        <v>3.7535277295079925E-2</v>
      </c>
      <c r="G915" s="68">
        <v>0.1099685617365652</v>
      </c>
      <c r="H915" s="68">
        <f ca="1">Tabel_Core.accdb3[[#This Row],[Indikator]]-SUM(Tabel_Core.accdb3[[#This Row],[Pengemarkedet]:[Banksektoren]])</f>
        <v>-0.10971163623652794</v>
      </c>
    </row>
    <row r="916" spans="1:8" x14ac:dyDescent="0.3">
      <c r="A916" s="7">
        <v>44003</v>
      </c>
      <c r="B916" s="68">
        <v>0.15340647610594577</v>
      </c>
      <c r="C916" s="68">
        <v>3.2053515974811694E-2</v>
      </c>
      <c r="D916" s="68">
        <v>3.5987943377964883E-2</v>
      </c>
      <c r="E916" s="68">
        <v>5.7366280831596339E-2</v>
      </c>
      <c r="F916" s="68">
        <v>3.9347050163412223E-2</v>
      </c>
      <c r="G916" s="68">
        <v>0.10744721458816506</v>
      </c>
      <c r="H916" s="68">
        <f ca="1">Tabel_Core.accdb3[[#This Row],[Indikator]]-SUM(Tabel_Core.accdb3[[#This Row],[Pengemarkedet]:[Banksektoren]])</f>
        <v>-0.11879552883000444</v>
      </c>
    </row>
    <row r="917" spans="1:8" x14ac:dyDescent="0.3">
      <c r="A917" s="7">
        <v>44010</v>
      </c>
      <c r="B917" s="68">
        <v>0.1467712196602533</v>
      </c>
      <c r="C917" s="68">
        <v>3.4473785076781185E-2</v>
      </c>
      <c r="D917" s="68">
        <v>3.5296597431026366E-2</v>
      </c>
      <c r="E917" s="68">
        <v>5.9264177563433752E-2</v>
      </c>
      <c r="F917" s="68">
        <v>4.2003178360560431E-2</v>
      </c>
      <c r="G917" s="68">
        <v>0.10286379029593248</v>
      </c>
      <c r="H917" s="68">
        <f ca="1">Tabel_Core.accdb3[[#This Row],[Indikator]]-SUM(Tabel_Core.accdb3[[#This Row],[Pengemarkedet]:[Banksektoren]])</f>
        <v>-0.12713030906748091</v>
      </c>
    </row>
    <row r="918" spans="1:8" x14ac:dyDescent="0.3">
      <c r="A918" s="7">
        <v>44017</v>
      </c>
      <c r="B918" s="68">
        <v>0.14235807769677353</v>
      </c>
      <c r="C918" s="68">
        <v>3.6523532138656355E-2</v>
      </c>
      <c r="D918" s="68">
        <v>3.4298189108736013E-2</v>
      </c>
      <c r="E918" s="68">
        <v>7.0275188492462365E-2</v>
      </c>
      <c r="F918" s="68">
        <v>3.506223561949133E-2</v>
      </c>
      <c r="G918" s="68">
        <v>0.10043118362434465</v>
      </c>
      <c r="H918" s="68">
        <f ca="1">Tabel_Core.accdb3[[#This Row],[Indikator]]-SUM(Tabel_Core.accdb3[[#This Row],[Pengemarkedet]:[Banksektoren]])</f>
        <v>-0.13423225128691721</v>
      </c>
    </row>
    <row r="919" spans="1:8" x14ac:dyDescent="0.3">
      <c r="A919" s="7">
        <v>44024</v>
      </c>
      <c r="B919" s="68">
        <v>0.12604210701818194</v>
      </c>
      <c r="C919" s="68">
        <v>3.7924161205238734E-2</v>
      </c>
      <c r="D919" s="68">
        <v>2.9691891106003079E-2</v>
      </c>
      <c r="E919" s="68">
        <v>6.4760560483628271E-2</v>
      </c>
      <c r="F919" s="68">
        <v>3.2116529065979921E-2</v>
      </c>
      <c r="G919" s="68">
        <v>8.8581577393285968E-2</v>
      </c>
      <c r="H919" s="68">
        <f ca="1">Tabel_Core.accdb3[[#This Row],[Indikator]]-SUM(Tabel_Core.accdb3[[#This Row],[Pengemarkedet]:[Banksektoren]])</f>
        <v>-0.12703261223595405</v>
      </c>
    </row>
    <row r="920" spans="1:8" x14ac:dyDescent="0.3">
      <c r="A920" s="7">
        <v>44031</v>
      </c>
      <c r="B920" s="68">
        <v>0.13229545323934988</v>
      </c>
      <c r="C920" s="68">
        <v>4.1455124145623065E-2</v>
      </c>
      <c r="D920" s="68">
        <v>3.2753862365832567E-2</v>
      </c>
      <c r="E920" s="68">
        <v>6.8736852878779398E-2</v>
      </c>
      <c r="F920" s="68">
        <v>3.3006627182749174E-2</v>
      </c>
      <c r="G920" s="68">
        <v>9.4929554817889616E-2</v>
      </c>
      <c r="H920" s="68">
        <f ca="1">Tabel_Core.accdb3[[#This Row],[Indikator]]-SUM(Tabel_Core.accdb3[[#This Row],[Pengemarkedet]:[Banksektoren]])</f>
        <v>-0.13858656815152393</v>
      </c>
    </row>
    <row r="921" spans="1:8" x14ac:dyDescent="0.3">
      <c r="A921" s="7">
        <v>44038</v>
      </c>
      <c r="B921" s="68">
        <v>0.12769436228219933</v>
      </c>
      <c r="C921" s="68">
        <v>4.2342979184532406E-2</v>
      </c>
      <c r="D921" s="68">
        <v>3.1008743408250262E-2</v>
      </c>
      <c r="E921" s="68">
        <v>6.8779214218712942E-2</v>
      </c>
      <c r="F921" s="68">
        <v>3.0520880505662817E-2</v>
      </c>
      <c r="G921" s="68">
        <v>9.4715581261415188E-2</v>
      </c>
      <c r="H921" s="68">
        <f ca="1">Tabel_Core.accdb3[[#This Row],[Indikator]]-SUM(Tabel_Core.accdb3[[#This Row],[Pengemarkedet]:[Banksektoren]])</f>
        <v>-0.13967303629637429</v>
      </c>
    </row>
    <row r="922" spans="1:8" x14ac:dyDescent="0.3">
      <c r="A922" s="7">
        <v>44045</v>
      </c>
      <c r="B922" s="68">
        <v>0.12512969654429951</v>
      </c>
      <c r="C922" s="68">
        <v>4.4206154156751852E-2</v>
      </c>
      <c r="D922" s="68">
        <v>3.1477144904280628E-2</v>
      </c>
      <c r="E922" s="68">
        <v>6.5457307869846992E-2</v>
      </c>
      <c r="F922" s="68">
        <v>3.5926877386505719E-2</v>
      </c>
      <c r="G922" s="68">
        <v>8.9466821061088039E-2</v>
      </c>
      <c r="H922" s="68">
        <f ca="1">Tabel_Core.accdb3[[#This Row],[Indikator]]-SUM(Tabel_Core.accdb3[[#This Row],[Pengemarkedet]:[Banksektoren]])</f>
        <v>-0.14140460883417372</v>
      </c>
    </row>
    <row r="923" spans="1:8" x14ac:dyDescent="0.3">
      <c r="A923" s="7">
        <v>44052</v>
      </c>
      <c r="B923" s="68">
        <v>0.12839630851437311</v>
      </c>
      <c r="C923" s="68">
        <v>4.4496073672467336E-2</v>
      </c>
      <c r="D923" s="68">
        <v>3.5423833942648822E-2</v>
      </c>
      <c r="E923" s="68">
        <v>7.3569992672072676E-2</v>
      </c>
      <c r="F923" s="68">
        <v>3.3443362066144969E-2</v>
      </c>
      <c r="G923" s="68">
        <v>8.7432905503798244E-2</v>
      </c>
      <c r="H923" s="68">
        <f ca="1">Tabel_Core.accdb3[[#This Row],[Indikator]]-SUM(Tabel_Core.accdb3[[#This Row],[Pengemarkedet]:[Banksektoren]])</f>
        <v>-0.14596985934275891</v>
      </c>
    </row>
    <row r="924" spans="1:8" x14ac:dyDescent="0.3">
      <c r="A924" s="7">
        <v>44059</v>
      </c>
      <c r="B924" s="68">
        <v>0.11397195058745503</v>
      </c>
      <c r="C924" s="68">
        <v>4.0219707090610825E-2</v>
      </c>
      <c r="D924" s="68">
        <v>3.2866740972720493E-2</v>
      </c>
      <c r="E924" s="68">
        <v>6.9455108434908985E-2</v>
      </c>
      <c r="F924" s="68">
        <v>2.6999716638539326E-2</v>
      </c>
      <c r="G924" s="68">
        <v>7.9144077067549362E-2</v>
      </c>
      <c r="H924" s="68">
        <f ca="1">Tabel_Core.accdb3[[#This Row],[Indikator]]-SUM(Tabel_Core.accdb3[[#This Row],[Pengemarkedet]:[Banksektoren]])</f>
        <v>-0.13471339961687395</v>
      </c>
    </row>
    <row r="925" spans="1:8" x14ac:dyDescent="0.3">
      <c r="A925" s="7">
        <v>44066</v>
      </c>
      <c r="B925" s="68">
        <v>0.10670078859822499</v>
      </c>
      <c r="C925" s="68">
        <v>3.9900532737987188E-2</v>
      </c>
      <c r="D925" s="68">
        <v>3.1338675073383962E-2</v>
      </c>
      <c r="E925" s="68">
        <v>6.6490386078101482E-2</v>
      </c>
      <c r="F925" s="68">
        <v>2.7989567649490059E-2</v>
      </c>
      <c r="G925" s="68">
        <v>7.4458413451941013E-2</v>
      </c>
      <c r="H925" s="68">
        <f ca="1">Tabel_Core.accdb3[[#This Row],[Indikator]]-SUM(Tabel_Core.accdb3[[#This Row],[Pengemarkedet]:[Banksektoren]])</f>
        <v>-0.13347678639267874</v>
      </c>
    </row>
    <row r="926" spans="1:8" x14ac:dyDescent="0.3">
      <c r="A926" s="7">
        <v>44073</v>
      </c>
      <c r="B926" s="68">
        <v>9.8648794793625164E-2</v>
      </c>
      <c r="C926" s="68">
        <v>3.7637743535360049E-2</v>
      </c>
      <c r="D926" s="68">
        <v>2.8436059740219559E-2</v>
      </c>
      <c r="E926" s="68">
        <v>6.5210440232164602E-2</v>
      </c>
      <c r="F926" s="68">
        <v>2.215049281088079E-2</v>
      </c>
      <c r="G926" s="68">
        <v>7.3378257642310513E-2</v>
      </c>
      <c r="H926" s="68">
        <f ca="1">Tabel_Core.accdb3[[#This Row],[Indikator]]-SUM(Tabel_Core.accdb3[[#This Row],[Pengemarkedet]:[Banksektoren]])</f>
        <v>-0.12816419916731037</v>
      </c>
    </row>
    <row r="927" spans="1:8" x14ac:dyDescent="0.3">
      <c r="A927" s="7">
        <v>44080</v>
      </c>
      <c r="B927" s="68">
        <v>9.828882421368948E-2</v>
      </c>
      <c r="C927" s="68">
        <v>3.6528820828616748E-2</v>
      </c>
      <c r="D927" s="68">
        <v>2.6354653122845899E-2</v>
      </c>
      <c r="E927" s="68">
        <v>6.5511631969575712E-2</v>
      </c>
      <c r="F927" s="68">
        <v>2.1553787596301232E-2</v>
      </c>
      <c r="G927" s="68">
        <v>7.9796710299543813E-2</v>
      </c>
      <c r="H927" s="68">
        <f ca="1">Tabel_Core.accdb3[[#This Row],[Indikator]]-SUM(Tabel_Core.accdb3[[#This Row],[Pengemarkedet]:[Banksektoren]])</f>
        <v>-0.13145677960319394</v>
      </c>
    </row>
    <row r="928" spans="1:8" x14ac:dyDescent="0.3">
      <c r="A928" s="7">
        <v>44087</v>
      </c>
      <c r="B928" s="68">
        <v>9.5490082120381153E-2</v>
      </c>
      <c r="C928" s="68">
        <v>3.60023240210572E-2</v>
      </c>
      <c r="D928" s="68">
        <v>2.6804687356038595E-2</v>
      </c>
      <c r="E928" s="68">
        <v>6.1862304359596929E-2</v>
      </c>
      <c r="F928" s="68">
        <v>2.8588789940449888E-2</v>
      </c>
      <c r="G928" s="68">
        <v>7.8216351108584659E-2</v>
      </c>
      <c r="H928" s="68">
        <f ca="1">Tabel_Core.accdb3[[#This Row],[Indikator]]-SUM(Tabel_Core.accdb3[[#This Row],[Pengemarkedet]:[Banksektoren]])</f>
        <v>-0.1359843746653461</v>
      </c>
    </row>
    <row r="929" spans="1:8" x14ac:dyDescent="0.3">
      <c r="A929" s="7">
        <v>44094</v>
      </c>
      <c r="B929" s="68">
        <v>8.0053704241910356E-2</v>
      </c>
      <c r="C929" s="68">
        <v>3.3210889514409078E-2</v>
      </c>
      <c r="D929" s="68">
        <v>2.37877516013635E-2</v>
      </c>
      <c r="E929" s="68">
        <v>4.9496732134003088E-2</v>
      </c>
      <c r="F929" s="68">
        <v>2.2632257998032791E-2</v>
      </c>
      <c r="G929" s="68">
        <v>6.940742274008796E-2</v>
      </c>
      <c r="H929" s="68">
        <f ca="1">Tabel_Core.accdb3[[#This Row],[Indikator]]-SUM(Tabel_Core.accdb3[[#This Row],[Pengemarkedet]:[Banksektoren]])</f>
        <v>-0.11848134974598606</v>
      </c>
    </row>
    <row r="930" spans="1:8" x14ac:dyDescent="0.3">
      <c r="A930" s="7">
        <v>44101</v>
      </c>
      <c r="B930" s="68">
        <v>8.2666144952304538E-2</v>
      </c>
      <c r="C930" s="68">
        <v>3.3450537642279732E-2</v>
      </c>
      <c r="D930" s="68">
        <v>2.2764415856490604E-2</v>
      </c>
      <c r="E930" s="68">
        <v>5.2138660830184966E-2</v>
      </c>
      <c r="F930" s="68">
        <v>2.7227793381807544E-2</v>
      </c>
      <c r="G930" s="68">
        <v>7.1056106388861048E-2</v>
      </c>
      <c r="H930" s="68">
        <f ca="1">Tabel_Core.accdb3[[#This Row],[Indikator]]-SUM(Tabel_Core.accdb3[[#This Row],[Pengemarkedet]:[Banksektoren]])</f>
        <v>-0.12397136914731935</v>
      </c>
    </row>
    <row r="931" spans="1:8" x14ac:dyDescent="0.3">
      <c r="A931" s="7">
        <v>44108</v>
      </c>
      <c r="B931" s="68">
        <v>8.9066024871445978E-2</v>
      </c>
      <c r="C931" s="68">
        <v>3.541025482169461E-2</v>
      </c>
      <c r="D931" s="68">
        <v>2.7394346215890944E-2</v>
      </c>
      <c r="E931" s="68">
        <v>5.1475672398159852E-2</v>
      </c>
      <c r="F931" s="68">
        <v>3.5115519361899439E-2</v>
      </c>
      <c r="G931" s="68">
        <v>7.6403370787620467E-2</v>
      </c>
      <c r="H931" s="68">
        <f ca="1">Tabel_Core.accdb3[[#This Row],[Indikator]]-SUM(Tabel_Core.accdb3[[#This Row],[Pengemarkedet]:[Banksektoren]])</f>
        <v>-0.13673313871381937</v>
      </c>
    </row>
    <row r="932" spans="1:8" x14ac:dyDescent="0.3">
      <c r="A932" s="7">
        <v>44136</v>
      </c>
      <c r="B932" s="68">
        <v>0.1050370477498874</v>
      </c>
      <c r="C932" s="68">
        <v>4.3307224189126442E-2</v>
      </c>
      <c r="D932" s="68">
        <v>2.2074284064495391E-2</v>
      </c>
      <c r="E932" s="68">
        <v>7.5136816712241039E-2</v>
      </c>
      <c r="F932" s="68">
        <v>3.9539015281633942E-2</v>
      </c>
      <c r="G932" s="68">
        <v>8.2980554188450753E-2</v>
      </c>
      <c r="H932" s="68">
        <f ca="1">Tabel_Core.accdb3[[#This Row],[Indikator]]-SUM(Tabel_Core.accdb3[[#This Row],[Pengemarkedet]:[Banksektoren]])</f>
        <v>-0.15800084668606015</v>
      </c>
    </row>
    <row r="933" spans="1:8" x14ac:dyDescent="0.3">
      <c r="A933" s="7">
        <v>44143</v>
      </c>
      <c r="B933" s="68">
        <v>0.11218403782597244</v>
      </c>
      <c r="C933" s="68">
        <v>4.9571756500140229E-2</v>
      </c>
      <c r="D933" s="68">
        <v>3.412784282951499E-2</v>
      </c>
      <c r="E933" s="68">
        <v>7.7853224973047391E-2</v>
      </c>
      <c r="F933" s="68">
        <v>3.807766545932384E-2</v>
      </c>
      <c r="G933" s="68">
        <v>8.6612128860092619E-2</v>
      </c>
      <c r="H933" s="68">
        <f ca="1">Tabel_Core.accdb3[[#This Row],[Indikator]]-SUM(Tabel_Core.accdb3[[#This Row],[Pengemarkedet]:[Banksektoren]])</f>
        <v>-0.17405858079614664</v>
      </c>
    </row>
    <row r="934" spans="1:8" x14ac:dyDescent="0.3">
      <c r="A934" s="7">
        <v>44150</v>
      </c>
      <c r="B934" s="68">
        <v>0.11935237481095258</v>
      </c>
      <c r="C934" s="68">
        <v>5.6396342550422147E-2</v>
      </c>
      <c r="D934" s="68">
        <v>3.7393459117001128E-2</v>
      </c>
      <c r="E934" s="68">
        <v>7.5285365098657103E-2</v>
      </c>
      <c r="F934" s="68">
        <v>4.187373279950124E-2</v>
      </c>
      <c r="G934" s="68">
        <v>9.4281369047009456E-2</v>
      </c>
      <c r="H934" s="68">
        <f ca="1">Tabel_Core.accdb3[[#This Row],[Indikator]]-SUM(Tabel_Core.accdb3[[#This Row],[Pengemarkedet]:[Banksektoren]])</f>
        <v>-0.18587789380163849</v>
      </c>
    </row>
    <row r="935" spans="1:8" x14ac:dyDescent="0.3">
      <c r="A935" s="7">
        <v>44157</v>
      </c>
      <c r="B935" s="68">
        <v>0.10266699706749975</v>
      </c>
      <c r="C935" s="68">
        <v>4.875654545162552E-2</v>
      </c>
      <c r="D935" s="68">
        <v>3.1542997787212222E-2</v>
      </c>
      <c r="E935" s="68">
        <v>6.3991623052217145E-2</v>
      </c>
      <c r="F935" s="68">
        <v>3.4834071601896208E-2</v>
      </c>
      <c r="G935" s="68">
        <v>8.0284486674144964E-2</v>
      </c>
      <c r="H935" s="68">
        <f ca="1">Tabel_Core.accdb3[[#This Row],[Indikator]]-SUM(Tabel_Core.accdb3[[#This Row],[Pengemarkedet]:[Banksektoren]])</f>
        <v>-0.15674272749959628</v>
      </c>
    </row>
    <row r="936" spans="1:8" x14ac:dyDescent="0.3">
      <c r="A936" s="7">
        <v>44164</v>
      </c>
      <c r="B936" s="68">
        <v>9.5633028678660803E-2</v>
      </c>
      <c r="C936" s="68">
        <v>4.5421545627279909E-2</v>
      </c>
      <c r="D936" s="68">
        <v>3.0161616521858232E-2</v>
      </c>
      <c r="E936" s="68">
        <v>5.5491633419158345E-2</v>
      </c>
      <c r="F936" s="68">
        <v>2.7095992383437444E-2</v>
      </c>
      <c r="G936" s="68">
        <v>7.7790367477137162E-2</v>
      </c>
      <c r="H936" s="68">
        <f ca="1">Tabel_Core.accdb3[[#This Row],[Indikator]]-SUM(Tabel_Core.accdb3[[#This Row],[Pengemarkedet]:[Banksektoren]])</f>
        <v>-0.14032812675021028</v>
      </c>
    </row>
  </sheetData>
  <mergeCells count="4">
    <mergeCell ref="B6:H6"/>
    <mergeCell ref="A1:H1"/>
    <mergeCell ref="B3:H3"/>
    <mergeCell ref="B2:H2"/>
  </mergeCells>
  <hyperlinks>
    <hyperlink ref="H4" location="Indhold!A1" display="Tilbage til Indhold"/>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9"/>
  </sheetPr>
  <dimension ref="A1:K1201"/>
  <sheetViews>
    <sheetView workbookViewId="0">
      <selection sqref="A1:C1"/>
    </sheetView>
  </sheetViews>
  <sheetFormatPr defaultColWidth="9.109375" defaultRowHeight="13.8" x14ac:dyDescent="0.3"/>
  <cols>
    <col min="1" max="1" width="10.77734375" style="9" bestFit="1" customWidth="1"/>
    <col min="2" max="2" width="34" style="9" bestFit="1" customWidth="1"/>
    <col min="3" max="3" width="30.88671875" style="9" bestFit="1" customWidth="1"/>
    <col min="4" max="4" width="11" style="9" customWidth="1"/>
    <col min="5" max="5" width="11.109375" style="9" customWidth="1"/>
    <col min="6" max="16384" width="9.109375" style="9"/>
  </cols>
  <sheetData>
    <row r="1" spans="1:11" ht="26.25" customHeight="1" thickBot="1" x14ac:dyDescent="0.35">
      <c r="A1" s="106" t="s">
        <v>123</v>
      </c>
      <c r="B1" s="107"/>
      <c r="C1" s="107"/>
      <c r="D1" s="20"/>
      <c r="E1" s="20"/>
      <c r="F1" s="20"/>
      <c r="G1" s="20"/>
      <c r="H1" s="20"/>
      <c r="I1" s="20"/>
      <c r="J1" s="18"/>
      <c r="K1" s="18"/>
    </row>
    <row r="2" spans="1:11" ht="46.8" customHeight="1" x14ac:dyDescent="0.3">
      <c r="A2" s="12" t="s">
        <v>24</v>
      </c>
      <c r="B2" s="108" t="s">
        <v>124</v>
      </c>
      <c r="C2" s="108"/>
      <c r="D2" s="104"/>
      <c r="E2" s="104"/>
      <c r="F2" s="15"/>
      <c r="G2" s="15"/>
      <c r="H2" s="15"/>
      <c r="I2" s="15"/>
    </row>
    <row r="3" spans="1:11" x14ac:dyDescent="0.3">
      <c r="A3" s="52" t="s">
        <v>25</v>
      </c>
      <c r="B3" s="105" t="s">
        <v>56</v>
      </c>
      <c r="C3" s="105"/>
      <c r="D3" s="102"/>
      <c r="E3" s="102"/>
      <c r="F3" s="52"/>
      <c r="G3" s="52"/>
      <c r="H3" s="52"/>
      <c r="I3" s="52"/>
    </row>
    <row r="4" spans="1:11" x14ac:dyDescent="0.3">
      <c r="C4" s="14" t="s">
        <v>35</v>
      </c>
      <c r="D4" s="17"/>
      <c r="F4" s="17"/>
      <c r="G4" s="17"/>
      <c r="H4" s="17"/>
    </row>
    <row r="5" spans="1:11" x14ac:dyDescent="0.3">
      <c r="E5" s="109"/>
      <c r="F5" s="109"/>
    </row>
    <row r="6" spans="1:11" x14ac:dyDescent="0.3">
      <c r="A6" s="48"/>
      <c r="B6" s="99" t="s">
        <v>64</v>
      </c>
      <c r="C6" s="99"/>
    </row>
    <row r="7" spans="1:11" x14ac:dyDescent="0.3">
      <c r="A7" s="48" t="s">
        <v>33</v>
      </c>
      <c r="B7" s="31" t="s">
        <v>156</v>
      </c>
      <c r="C7" s="64" t="s">
        <v>157</v>
      </c>
    </row>
    <row r="8" spans="1:11" x14ac:dyDescent="0.3">
      <c r="A8" s="7">
        <v>35820</v>
      </c>
      <c r="B8" s="8" t="s">
        <v>163</v>
      </c>
      <c r="C8" s="8" t="s">
        <v>163</v>
      </c>
    </row>
    <row r="9" spans="1:11" x14ac:dyDescent="0.3">
      <c r="A9" s="7">
        <v>35827</v>
      </c>
      <c r="B9" s="8"/>
      <c r="C9" s="8"/>
    </row>
    <row r="10" spans="1:11" x14ac:dyDescent="0.3">
      <c r="A10" s="7">
        <v>35834</v>
      </c>
      <c r="B10" s="8"/>
      <c r="C10" s="8"/>
    </row>
    <row r="11" spans="1:11" x14ac:dyDescent="0.3">
      <c r="A11" s="7">
        <v>35841</v>
      </c>
      <c r="B11" s="8"/>
      <c r="C11" s="8"/>
    </row>
    <row r="12" spans="1:11" x14ac:dyDescent="0.3">
      <c r="A12" s="7">
        <v>35848</v>
      </c>
      <c r="B12" s="8"/>
      <c r="C12" s="8"/>
    </row>
    <row r="13" spans="1:11" x14ac:dyDescent="0.3">
      <c r="A13" s="7">
        <v>35855</v>
      </c>
      <c r="B13" s="8"/>
      <c r="C13" s="8"/>
    </row>
    <row r="14" spans="1:11" x14ac:dyDescent="0.3">
      <c r="A14" s="7">
        <v>35862</v>
      </c>
      <c r="B14" s="8"/>
      <c r="C14" s="8"/>
    </row>
    <row r="15" spans="1:11" x14ac:dyDescent="0.3">
      <c r="A15" s="7">
        <v>35869</v>
      </c>
      <c r="B15" s="8"/>
      <c r="C15" s="8"/>
    </row>
    <row r="16" spans="1:11" x14ac:dyDescent="0.3">
      <c r="A16" s="7">
        <v>35876</v>
      </c>
      <c r="B16" s="8"/>
      <c r="C16" s="8"/>
    </row>
    <row r="17" spans="1:3" x14ac:dyDescent="0.3">
      <c r="A17" s="7">
        <v>35883</v>
      </c>
      <c r="B17" s="8"/>
      <c r="C17" s="8"/>
    </row>
    <row r="18" spans="1:3" x14ac:dyDescent="0.3">
      <c r="A18" s="7">
        <v>35890</v>
      </c>
      <c r="B18" s="8"/>
      <c r="C18" s="8"/>
    </row>
    <row r="19" spans="1:3" x14ac:dyDescent="0.3">
      <c r="A19" s="7">
        <v>35897</v>
      </c>
      <c r="B19" s="8"/>
      <c r="C19" s="8"/>
    </row>
    <row r="20" spans="1:3" x14ac:dyDescent="0.3">
      <c r="A20" s="7">
        <v>35904</v>
      </c>
      <c r="B20" s="8"/>
      <c r="C20" s="8"/>
    </row>
    <row r="21" spans="1:3" x14ac:dyDescent="0.3">
      <c r="A21" s="7">
        <v>35911</v>
      </c>
      <c r="B21" s="8"/>
      <c r="C21" s="8"/>
    </row>
    <row r="22" spans="1:3" x14ac:dyDescent="0.3">
      <c r="A22" s="7">
        <v>35918</v>
      </c>
      <c r="B22" s="8"/>
      <c r="C22" s="8"/>
    </row>
    <row r="23" spans="1:3" x14ac:dyDescent="0.3">
      <c r="A23" s="7">
        <v>35925</v>
      </c>
      <c r="B23" s="8"/>
      <c r="C23" s="8"/>
    </row>
    <row r="24" spans="1:3" x14ac:dyDescent="0.3">
      <c r="A24" s="7">
        <v>35932</v>
      </c>
      <c r="B24" s="8"/>
      <c r="C24" s="8"/>
    </row>
    <row r="25" spans="1:3" x14ac:dyDescent="0.3">
      <c r="A25" s="7">
        <v>35939</v>
      </c>
      <c r="B25" s="8"/>
      <c r="C25" s="8"/>
    </row>
    <row r="26" spans="1:3" x14ac:dyDescent="0.3">
      <c r="A26" s="7">
        <v>35946</v>
      </c>
      <c r="B26" s="8"/>
      <c r="C26" s="8"/>
    </row>
    <row r="27" spans="1:3" x14ac:dyDescent="0.3">
      <c r="A27" s="7">
        <v>35953</v>
      </c>
      <c r="B27" s="8"/>
      <c r="C27" s="8"/>
    </row>
    <row r="28" spans="1:3" x14ac:dyDescent="0.3">
      <c r="A28" s="7">
        <v>35960</v>
      </c>
      <c r="B28" s="8"/>
      <c r="C28" s="8"/>
    </row>
    <row r="29" spans="1:3" x14ac:dyDescent="0.3">
      <c r="A29" s="7">
        <v>35967</v>
      </c>
      <c r="B29" s="8"/>
      <c r="C29" s="8"/>
    </row>
    <row r="30" spans="1:3" x14ac:dyDescent="0.3">
      <c r="A30" s="7">
        <v>35974</v>
      </c>
      <c r="B30" s="8"/>
      <c r="C30" s="8"/>
    </row>
    <row r="31" spans="1:3" x14ac:dyDescent="0.3">
      <c r="A31" s="7">
        <v>35981</v>
      </c>
      <c r="B31" s="8"/>
      <c r="C31" s="8"/>
    </row>
    <row r="32" spans="1:3" x14ac:dyDescent="0.3">
      <c r="A32" s="7">
        <v>35988</v>
      </c>
      <c r="B32" s="8"/>
      <c r="C32" s="8"/>
    </row>
    <row r="33" spans="1:3" x14ac:dyDescent="0.3">
      <c r="A33" s="7">
        <v>35995</v>
      </c>
      <c r="B33" s="8"/>
      <c r="C33" s="8"/>
    </row>
    <row r="34" spans="1:3" x14ac:dyDescent="0.3">
      <c r="A34" s="7">
        <v>36002</v>
      </c>
      <c r="B34" s="8"/>
      <c r="C34" s="8"/>
    </row>
    <row r="35" spans="1:3" x14ac:dyDescent="0.3">
      <c r="A35" s="7">
        <v>36009</v>
      </c>
      <c r="B35" s="8"/>
      <c r="C35" s="8"/>
    </row>
    <row r="36" spans="1:3" x14ac:dyDescent="0.3">
      <c r="A36" s="7">
        <v>36016</v>
      </c>
      <c r="B36" s="8"/>
      <c r="C36" s="8"/>
    </row>
    <row r="37" spans="1:3" x14ac:dyDescent="0.3">
      <c r="A37" s="7">
        <v>36023</v>
      </c>
      <c r="B37" s="8"/>
      <c r="C37" s="8"/>
    </row>
    <row r="38" spans="1:3" x14ac:dyDescent="0.3">
      <c r="A38" s="7">
        <v>36030</v>
      </c>
      <c r="B38" s="8"/>
      <c r="C38" s="8"/>
    </row>
    <row r="39" spans="1:3" x14ac:dyDescent="0.3">
      <c r="A39" s="7">
        <v>36037</v>
      </c>
      <c r="B39" s="8"/>
      <c r="C39" s="8"/>
    </row>
    <row r="40" spans="1:3" x14ac:dyDescent="0.3">
      <c r="A40" s="7">
        <v>36044</v>
      </c>
      <c r="B40" s="8"/>
      <c r="C40" s="8"/>
    </row>
    <row r="41" spans="1:3" x14ac:dyDescent="0.3">
      <c r="A41" s="7">
        <v>36051</v>
      </c>
      <c r="B41" s="8"/>
      <c r="C41" s="8"/>
    </row>
    <row r="42" spans="1:3" x14ac:dyDescent="0.3">
      <c r="A42" s="7">
        <v>36058</v>
      </c>
      <c r="B42" s="8"/>
      <c r="C42" s="8"/>
    </row>
    <row r="43" spans="1:3" x14ac:dyDescent="0.3">
      <c r="A43" s="7">
        <v>36065</v>
      </c>
      <c r="B43" s="8"/>
      <c r="C43" s="8"/>
    </row>
    <row r="44" spans="1:3" x14ac:dyDescent="0.3">
      <c r="A44" s="7">
        <v>36072</v>
      </c>
      <c r="B44" s="8"/>
      <c r="C44" s="8"/>
    </row>
    <row r="45" spans="1:3" x14ac:dyDescent="0.3">
      <c r="A45" s="7">
        <v>36079</v>
      </c>
      <c r="B45" s="8"/>
      <c r="C45" s="8"/>
    </row>
    <row r="46" spans="1:3" x14ac:dyDescent="0.3">
      <c r="A46" s="7">
        <v>36086</v>
      </c>
      <c r="B46" s="8"/>
      <c r="C46" s="8"/>
    </row>
    <row r="47" spans="1:3" x14ac:dyDescent="0.3">
      <c r="A47" s="7">
        <v>36093</v>
      </c>
      <c r="B47" s="8"/>
      <c r="C47" s="8"/>
    </row>
    <row r="48" spans="1:3" x14ac:dyDescent="0.3">
      <c r="A48" s="7">
        <v>36100</v>
      </c>
      <c r="B48" s="8"/>
      <c r="C48" s="8"/>
    </row>
    <row r="49" spans="1:3" x14ac:dyDescent="0.3">
      <c r="A49" s="7">
        <v>36107</v>
      </c>
      <c r="B49" s="8"/>
      <c r="C49" s="8"/>
    </row>
    <row r="50" spans="1:3" x14ac:dyDescent="0.3">
      <c r="A50" s="7">
        <v>36114</v>
      </c>
      <c r="B50" s="8"/>
      <c r="C50" s="8"/>
    </row>
    <row r="51" spans="1:3" x14ac:dyDescent="0.3">
      <c r="A51" s="7">
        <v>36121</v>
      </c>
      <c r="B51" s="8"/>
      <c r="C51" s="8"/>
    </row>
    <row r="52" spans="1:3" x14ac:dyDescent="0.3">
      <c r="A52" s="7">
        <v>36128</v>
      </c>
      <c r="B52" s="8"/>
      <c r="C52" s="8"/>
    </row>
    <row r="53" spans="1:3" x14ac:dyDescent="0.3">
      <c r="A53" s="7">
        <v>36135</v>
      </c>
      <c r="B53" s="8"/>
      <c r="C53" s="8"/>
    </row>
    <row r="54" spans="1:3" x14ac:dyDescent="0.3">
      <c r="A54" s="7">
        <v>36142</v>
      </c>
      <c r="B54" s="8"/>
      <c r="C54" s="8"/>
    </row>
    <row r="55" spans="1:3" x14ac:dyDescent="0.3">
      <c r="A55" s="7">
        <v>36149</v>
      </c>
      <c r="B55" s="8"/>
      <c r="C55" s="8"/>
    </row>
    <row r="56" spans="1:3" x14ac:dyDescent="0.3">
      <c r="A56" s="7">
        <v>36156</v>
      </c>
      <c r="B56" s="8"/>
      <c r="C56" s="8"/>
    </row>
    <row r="57" spans="1:3" x14ac:dyDescent="0.3">
      <c r="A57" s="7">
        <v>36163</v>
      </c>
      <c r="B57" s="8"/>
      <c r="C57" s="8"/>
    </row>
    <row r="58" spans="1:3" x14ac:dyDescent="0.3">
      <c r="A58" s="7">
        <v>36170</v>
      </c>
      <c r="B58" s="8"/>
      <c r="C58" s="8"/>
    </row>
    <row r="59" spans="1:3" x14ac:dyDescent="0.3">
      <c r="A59" s="7">
        <v>36177</v>
      </c>
      <c r="B59" s="8"/>
      <c r="C59" s="8"/>
    </row>
    <row r="60" spans="1:3" x14ac:dyDescent="0.3">
      <c r="A60" s="7">
        <v>36184</v>
      </c>
      <c r="B60" s="8"/>
      <c r="C60" s="8"/>
    </row>
    <row r="61" spans="1:3" x14ac:dyDescent="0.3">
      <c r="A61" s="7">
        <v>36191</v>
      </c>
      <c r="B61" s="8"/>
      <c r="C61" s="8"/>
    </row>
    <row r="62" spans="1:3" x14ac:dyDescent="0.3">
      <c r="A62" s="7">
        <v>36198</v>
      </c>
      <c r="B62" s="8"/>
      <c r="C62" s="8"/>
    </row>
    <row r="63" spans="1:3" x14ac:dyDescent="0.3">
      <c r="A63" s="7">
        <v>36205</v>
      </c>
      <c r="B63" s="8"/>
      <c r="C63" s="8"/>
    </row>
    <row r="64" spans="1:3" x14ac:dyDescent="0.3">
      <c r="A64" s="7">
        <v>36212</v>
      </c>
      <c r="B64" s="8"/>
      <c r="C64" s="8"/>
    </row>
    <row r="65" spans="1:3" x14ac:dyDescent="0.3">
      <c r="A65" s="7">
        <v>36219</v>
      </c>
      <c r="B65" s="8"/>
      <c r="C65" s="8"/>
    </row>
    <row r="66" spans="1:3" x14ac:dyDescent="0.3">
      <c r="A66" s="7">
        <v>36226</v>
      </c>
      <c r="B66" s="8"/>
      <c r="C66" s="8"/>
    </row>
    <row r="67" spans="1:3" x14ac:dyDescent="0.3">
      <c r="A67" s="7">
        <v>36233</v>
      </c>
      <c r="B67" s="8"/>
      <c r="C67" s="8"/>
    </row>
    <row r="68" spans="1:3" x14ac:dyDescent="0.3">
      <c r="A68" s="7">
        <v>36240</v>
      </c>
      <c r="B68" s="8"/>
      <c r="C68" s="8"/>
    </row>
    <row r="69" spans="1:3" x14ac:dyDescent="0.3">
      <c r="A69" s="7">
        <v>36247</v>
      </c>
      <c r="B69" s="8"/>
      <c r="C69" s="8"/>
    </row>
    <row r="70" spans="1:3" x14ac:dyDescent="0.3">
      <c r="A70" s="7">
        <v>36254</v>
      </c>
      <c r="B70" s="8"/>
      <c r="C70" s="8"/>
    </row>
    <row r="71" spans="1:3" x14ac:dyDescent="0.3">
      <c r="A71" s="7">
        <v>36261</v>
      </c>
      <c r="B71" s="8"/>
      <c r="C71" s="8"/>
    </row>
    <row r="72" spans="1:3" x14ac:dyDescent="0.3">
      <c r="A72" s="7">
        <v>36268</v>
      </c>
      <c r="B72" s="8"/>
      <c r="C72" s="8"/>
    </row>
    <row r="73" spans="1:3" x14ac:dyDescent="0.3">
      <c r="A73" s="7">
        <v>36275</v>
      </c>
      <c r="B73" s="8"/>
      <c r="C73" s="8"/>
    </row>
    <row r="74" spans="1:3" x14ac:dyDescent="0.3">
      <c r="A74" s="7">
        <v>36282</v>
      </c>
      <c r="B74" s="8"/>
      <c r="C74" s="8"/>
    </row>
    <row r="75" spans="1:3" x14ac:dyDescent="0.3">
      <c r="A75" s="7">
        <v>36289</v>
      </c>
      <c r="B75" s="8"/>
      <c r="C75" s="8"/>
    </row>
    <row r="76" spans="1:3" x14ac:dyDescent="0.3">
      <c r="A76" s="7">
        <v>36296</v>
      </c>
      <c r="B76" s="8"/>
      <c r="C76" s="8"/>
    </row>
    <row r="77" spans="1:3" x14ac:dyDescent="0.3">
      <c r="A77" s="7">
        <v>36303</v>
      </c>
      <c r="B77" s="8"/>
      <c r="C77" s="8"/>
    </row>
    <row r="78" spans="1:3" x14ac:dyDescent="0.3">
      <c r="A78" s="7">
        <v>36310</v>
      </c>
      <c r="B78" s="8"/>
      <c r="C78" s="8"/>
    </row>
    <row r="79" spans="1:3" x14ac:dyDescent="0.3">
      <c r="A79" s="7">
        <v>36317</v>
      </c>
      <c r="B79" s="8"/>
      <c r="C79" s="8"/>
    </row>
    <row r="80" spans="1:3" x14ac:dyDescent="0.3">
      <c r="A80" s="7">
        <v>36324</v>
      </c>
      <c r="B80" s="8"/>
      <c r="C80" s="8"/>
    </row>
    <row r="81" spans="1:3" x14ac:dyDescent="0.3">
      <c r="A81" s="7">
        <v>36331</v>
      </c>
      <c r="B81" s="8"/>
      <c r="C81" s="8"/>
    </row>
    <row r="82" spans="1:3" x14ac:dyDescent="0.3">
      <c r="A82" s="7">
        <v>36338</v>
      </c>
      <c r="B82" s="8"/>
      <c r="C82" s="8"/>
    </row>
    <row r="83" spans="1:3" x14ac:dyDescent="0.3">
      <c r="A83" s="7">
        <v>36345</v>
      </c>
      <c r="B83" s="8"/>
      <c r="C83" s="8"/>
    </row>
    <row r="84" spans="1:3" x14ac:dyDescent="0.3">
      <c r="A84" s="7">
        <v>36352</v>
      </c>
      <c r="B84" s="8"/>
      <c r="C84" s="8"/>
    </row>
    <row r="85" spans="1:3" x14ac:dyDescent="0.3">
      <c r="A85" s="7">
        <v>36359</v>
      </c>
      <c r="B85" s="8"/>
      <c r="C85" s="8"/>
    </row>
    <row r="86" spans="1:3" x14ac:dyDescent="0.3">
      <c r="A86" s="7">
        <v>36366</v>
      </c>
      <c r="B86" s="8"/>
      <c r="C86" s="8"/>
    </row>
    <row r="87" spans="1:3" x14ac:dyDescent="0.3">
      <c r="A87" s="7">
        <v>36373</v>
      </c>
      <c r="B87" s="8"/>
      <c r="C87" s="8"/>
    </row>
    <row r="88" spans="1:3" x14ac:dyDescent="0.3">
      <c r="A88" s="7">
        <v>36380</v>
      </c>
      <c r="B88" s="8"/>
      <c r="C88" s="8"/>
    </row>
    <row r="89" spans="1:3" x14ac:dyDescent="0.3">
      <c r="A89" s="7">
        <v>36387</v>
      </c>
      <c r="B89" s="8"/>
      <c r="C89" s="8"/>
    </row>
    <row r="90" spans="1:3" x14ac:dyDescent="0.3">
      <c r="A90" s="7">
        <v>36394</v>
      </c>
      <c r="B90" s="8"/>
      <c r="C90" s="8"/>
    </row>
    <row r="91" spans="1:3" x14ac:dyDescent="0.3">
      <c r="A91" s="7">
        <v>36401</v>
      </c>
      <c r="B91" s="8"/>
      <c r="C91" s="8"/>
    </row>
    <row r="92" spans="1:3" x14ac:dyDescent="0.3">
      <c r="A92" s="7">
        <v>36408</v>
      </c>
      <c r="B92" s="8"/>
      <c r="C92" s="8"/>
    </row>
    <row r="93" spans="1:3" x14ac:dyDescent="0.3">
      <c r="A93" s="7">
        <v>36415</v>
      </c>
      <c r="B93" s="8"/>
      <c r="C93" s="8"/>
    </row>
    <row r="94" spans="1:3" x14ac:dyDescent="0.3">
      <c r="A94" s="7">
        <v>36422</v>
      </c>
      <c r="B94" s="8"/>
      <c r="C94" s="8"/>
    </row>
    <row r="95" spans="1:3" x14ac:dyDescent="0.3">
      <c r="A95" s="7">
        <v>36429</v>
      </c>
      <c r="B95" s="8"/>
      <c r="C95" s="8"/>
    </row>
    <row r="96" spans="1:3" x14ac:dyDescent="0.3">
      <c r="A96" s="7">
        <v>36436</v>
      </c>
      <c r="B96" s="8"/>
      <c r="C96" s="8"/>
    </row>
    <row r="97" spans="1:3" x14ac:dyDescent="0.3">
      <c r="A97" s="7">
        <v>36443</v>
      </c>
      <c r="B97" s="8"/>
      <c r="C97" s="8"/>
    </row>
    <row r="98" spans="1:3" x14ac:dyDescent="0.3">
      <c r="A98" s="7">
        <v>36450</v>
      </c>
      <c r="B98" s="8"/>
      <c r="C98" s="8"/>
    </row>
    <row r="99" spans="1:3" x14ac:dyDescent="0.3">
      <c r="A99" s="7">
        <v>36457</v>
      </c>
      <c r="B99" s="8"/>
      <c r="C99" s="8"/>
    </row>
    <row r="100" spans="1:3" x14ac:dyDescent="0.3">
      <c r="A100" s="7">
        <v>36464</v>
      </c>
      <c r="B100" s="8"/>
      <c r="C100" s="8"/>
    </row>
    <row r="101" spans="1:3" x14ac:dyDescent="0.3">
      <c r="A101" s="7">
        <v>36471</v>
      </c>
      <c r="B101" s="8"/>
      <c r="C101" s="8"/>
    </row>
    <row r="102" spans="1:3" x14ac:dyDescent="0.3">
      <c r="A102" s="7">
        <v>36478</v>
      </c>
      <c r="B102" s="8"/>
      <c r="C102" s="8"/>
    </row>
    <row r="103" spans="1:3" x14ac:dyDescent="0.3">
      <c r="A103" s="7">
        <v>36485</v>
      </c>
      <c r="B103" s="8"/>
      <c r="C103" s="8"/>
    </row>
    <row r="104" spans="1:3" x14ac:dyDescent="0.3">
      <c r="A104" s="7">
        <v>36492</v>
      </c>
      <c r="B104" s="8"/>
      <c r="C104" s="8"/>
    </row>
    <row r="105" spans="1:3" x14ac:dyDescent="0.3">
      <c r="A105" s="7">
        <v>36499</v>
      </c>
      <c r="B105" s="8"/>
      <c r="C105" s="8"/>
    </row>
    <row r="106" spans="1:3" x14ac:dyDescent="0.3">
      <c r="A106" s="7">
        <v>36506</v>
      </c>
      <c r="B106" s="8"/>
      <c r="C106" s="8"/>
    </row>
    <row r="107" spans="1:3" x14ac:dyDescent="0.3">
      <c r="A107" s="7">
        <v>36513</v>
      </c>
      <c r="B107" s="8"/>
      <c r="C107" s="8"/>
    </row>
    <row r="108" spans="1:3" x14ac:dyDescent="0.3">
      <c r="A108" s="7">
        <v>36520</v>
      </c>
      <c r="B108" s="8"/>
      <c r="C108" s="8"/>
    </row>
    <row r="109" spans="1:3" x14ac:dyDescent="0.3">
      <c r="A109" s="7">
        <v>36527</v>
      </c>
      <c r="B109" s="8"/>
      <c r="C109" s="8"/>
    </row>
    <row r="110" spans="1:3" x14ac:dyDescent="0.3">
      <c r="A110" s="7">
        <v>36534</v>
      </c>
      <c r="B110" s="8"/>
      <c r="C110" s="8"/>
    </row>
    <row r="111" spans="1:3" x14ac:dyDescent="0.3">
      <c r="A111" s="7">
        <v>36541</v>
      </c>
      <c r="B111" s="8"/>
      <c r="C111" s="8"/>
    </row>
    <row r="112" spans="1:3" x14ac:dyDescent="0.3">
      <c r="A112" s="7">
        <v>36548</v>
      </c>
      <c r="B112" s="8"/>
      <c r="C112" s="8"/>
    </row>
    <row r="113" spans="1:3" x14ac:dyDescent="0.3">
      <c r="A113" s="7">
        <v>36555</v>
      </c>
      <c r="B113" s="8"/>
      <c r="C113" s="8"/>
    </row>
    <row r="114" spans="1:3" x14ac:dyDescent="0.3">
      <c r="A114" s="7">
        <v>36562</v>
      </c>
      <c r="B114" s="8"/>
      <c r="C114" s="8"/>
    </row>
    <row r="115" spans="1:3" x14ac:dyDescent="0.3">
      <c r="A115" s="7">
        <v>36569</v>
      </c>
      <c r="B115" s="8"/>
      <c r="C115" s="8"/>
    </row>
    <row r="116" spans="1:3" x14ac:dyDescent="0.3">
      <c r="A116" s="7">
        <v>36576</v>
      </c>
      <c r="B116" s="8"/>
      <c r="C116" s="8"/>
    </row>
    <row r="117" spans="1:3" x14ac:dyDescent="0.3">
      <c r="A117" s="7">
        <v>36583</v>
      </c>
      <c r="B117" s="8"/>
      <c r="C117" s="8"/>
    </row>
    <row r="118" spans="1:3" x14ac:dyDescent="0.3">
      <c r="A118" s="7">
        <v>36590</v>
      </c>
      <c r="B118" s="8"/>
      <c r="C118" s="8"/>
    </row>
    <row r="119" spans="1:3" x14ac:dyDescent="0.3">
      <c r="A119" s="7">
        <v>36597</v>
      </c>
      <c r="B119" s="8"/>
      <c r="C119" s="8"/>
    </row>
    <row r="120" spans="1:3" x14ac:dyDescent="0.3">
      <c r="A120" s="7">
        <v>36604</v>
      </c>
      <c r="B120" s="8"/>
      <c r="C120" s="8"/>
    </row>
    <row r="121" spans="1:3" x14ac:dyDescent="0.3">
      <c r="A121" s="7">
        <v>36611</v>
      </c>
      <c r="B121" s="8"/>
      <c r="C121" s="8"/>
    </row>
    <row r="122" spans="1:3" x14ac:dyDescent="0.3">
      <c r="A122" s="7">
        <v>36618</v>
      </c>
      <c r="B122" s="8"/>
      <c r="C122" s="8"/>
    </row>
    <row r="123" spans="1:3" x14ac:dyDescent="0.3">
      <c r="A123" s="7">
        <v>36625</v>
      </c>
      <c r="B123" s="8"/>
      <c r="C123" s="8"/>
    </row>
    <row r="124" spans="1:3" x14ac:dyDescent="0.3">
      <c r="A124" s="7">
        <v>36632</v>
      </c>
      <c r="B124" s="8"/>
      <c r="C124" s="8"/>
    </row>
    <row r="125" spans="1:3" x14ac:dyDescent="0.3">
      <c r="A125" s="7">
        <v>36639</v>
      </c>
      <c r="B125" s="8"/>
      <c r="C125" s="8"/>
    </row>
    <row r="126" spans="1:3" x14ac:dyDescent="0.3">
      <c r="A126" s="7">
        <v>36646</v>
      </c>
      <c r="B126" s="8"/>
      <c r="C126" s="8"/>
    </row>
    <row r="127" spans="1:3" x14ac:dyDescent="0.3">
      <c r="A127" s="7">
        <v>36653</v>
      </c>
      <c r="B127" s="8"/>
      <c r="C127" s="8"/>
    </row>
    <row r="128" spans="1:3" x14ac:dyDescent="0.3">
      <c r="A128" s="7">
        <v>36660</v>
      </c>
      <c r="B128" s="8"/>
      <c r="C128" s="8"/>
    </row>
    <row r="129" spans="1:3" x14ac:dyDescent="0.3">
      <c r="A129" s="7">
        <v>36667</v>
      </c>
      <c r="B129" s="8"/>
      <c r="C129" s="8"/>
    </row>
    <row r="130" spans="1:3" x14ac:dyDescent="0.3">
      <c r="A130" s="7">
        <v>36674</v>
      </c>
      <c r="B130" s="8"/>
      <c r="C130" s="8"/>
    </row>
    <row r="131" spans="1:3" x14ac:dyDescent="0.3">
      <c r="A131" s="7">
        <v>36681</v>
      </c>
      <c r="B131" s="8"/>
      <c r="C131" s="8"/>
    </row>
    <row r="132" spans="1:3" x14ac:dyDescent="0.3">
      <c r="A132" s="7">
        <v>36688</v>
      </c>
      <c r="B132" s="8"/>
      <c r="C132" s="8"/>
    </row>
    <row r="133" spans="1:3" x14ac:dyDescent="0.3">
      <c r="A133" s="7">
        <v>36695</v>
      </c>
      <c r="B133" s="8"/>
      <c r="C133" s="8"/>
    </row>
    <row r="134" spans="1:3" x14ac:dyDescent="0.3">
      <c r="A134" s="7">
        <v>36702</v>
      </c>
      <c r="B134" s="8"/>
      <c r="C134" s="8"/>
    </row>
    <row r="135" spans="1:3" x14ac:dyDescent="0.3">
      <c r="A135" s="7">
        <v>36709</v>
      </c>
      <c r="B135" s="8"/>
      <c r="C135" s="8"/>
    </row>
    <row r="136" spans="1:3" x14ac:dyDescent="0.3">
      <c r="A136" s="7">
        <v>36716</v>
      </c>
      <c r="B136" s="8"/>
      <c r="C136" s="8"/>
    </row>
    <row r="137" spans="1:3" x14ac:dyDescent="0.3">
      <c r="A137" s="7">
        <v>36723</v>
      </c>
      <c r="B137" s="8"/>
      <c r="C137" s="8"/>
    </row>
    <row r="138" spans="1:3" x14ac:dyDescent="0.3">
      <c r="A138" s="7">
        <v>36730</v>
      </c>
      <c r="B138" s="8"/>
      <c r="C138" s="8"/>
    </row>
    <row r="139" spans="1:3" x14ac:dyDescent="0.3">
      <c r="A139" s="7">
        <v>36737</v>
      </c>
      <c r="B139" s="8"/>
      <c r="C139" s="8"/>
    </row>
    <row r="140" spans="1:3" x14ac:dyDescent="0.3">
      <c r="A140" s="7">
        <v>36744</v>
      </c>
      <c r="B140" s="8"/>
      <c r="C140" s="8"/>
    </row>
    <row r="141" spans="1:3" x14ac:dyDescent="0.3">
      <c r="A141" s="7">
        <v>36751</v>
      </c>
      <c r="B141" s="8"/>
      <c r="C141" s="8"/>
    </row>
    <row r="142" spans="1:3" x14ac:dyDescent="0.3">
      <c r="A142" s="7">
        <v>36758</v>
      </c>
      <c r="B142" s="8"/>
      <c r="C142" s="8"/>
    </row>
    <row r="143" spans="1:3" x14ac:dyDescent="0.3">
      <c r="A143" s="7">
        <v>36765</v>
      </c>
      <c r="B143" s="8"/>
      <c r="C143" s="8"/>
    </row>
    <row r="144" spans="1:3" x14ac:dyDescent="0.3">
      <c r="A144" s="7">
        <v>36772</v>
      </c>
      <c r="B144" s="8"/>
      <c r="C144" s="8"/>
    </row>
    <row r="145" spans="1:3" x14ac:dyDescent="0.3">
      <c r="A145" s="7">
        <v>36779</v>
      </c>
      <c r="B145" s="8"/>
      <c r="C145" s="8"/>
    </row>
    <row r="146" spans="1:3" x14ac:dyDescent="0.3">
      <c r="A146" s="7">
        <v>36786</v>
      </c>
      <c r="B146" s="8"/>
      <c r="C146" s="8"/>
    </row>
    <row r="147" spans="1:3" x14ac:dyDescent="0.3">
      <c r="A147" s="7">
        <v>36793</v>
      </c>
      <c r="B147" s="8"/>
      <c r="C147" s="8"/>
    </row>
    <row r="148" spans="1:3" x14ac:dyDescent="0.3">
      <c r="A148" s="7">
        <v>36800</v>
      </c>
      <c r="B148" s="8"/>
      <c r="C148" s="8"/>
    </row>
    <row r="149" spans="1:3" x14ac:dyDescent="0.3">
      <c r="A149" s="7">
        <v>36807</v>
      </c>
      <c r="B149" s="8"/>
      <c r="C149" s="8"/>
    </row>
    <row r="150" spans="1:3" x14ac:dyDescent="0.3">
      <c r="A150" s="7">
        <v>36814</v>
      </c>
      <c r="B150" s="8"/>
      <c r="C150" s="8"/>
    </row>
    <row r="151" spans="1:3" x14ac:dyDescent="0.3">
      <c r="A151" s="7">
        <v>36821</v>
      </c>
      <c r="B151" s="8"/>
      <c r="C151" s="8"/>
    </row>
    <row r="152" spans="1:3" x14ac:dyDescent="0.3">
      <c r="A152" s="7">
        <v>36828</v>
      </c>
      <c r="B152" s="8"/>
      <c r="C152" s="8"/>
    </row>
    <row r="153" spans="1:3" x14ac:dyDescent="0.3">
      <c r="A153" s="7">
        <v>36835</v>
      </c>
      <c r="B153" s="8"/>
      <c r="C153" s="8"/>
    </row>
    <row r="154" spans="1:3" x14ac:dyDescent="0.3">
      <c r="A154" s="7">
        <v>36842</v>
      </c>
      <c r="B154" s="8"/>
      <c r="C154" s="8"/>
    </row>
    <row r="155" spans="1:3" x14ac:dyDescent="0.3">
      <c r="A155" s="7">
        <v>36849</v>
      </c>
      <c r="B155" s="8"/>
      <c r="C155" s="8"/>
    </row>
    <row r="156" spans="1:3" x14ac:dyDescent="0.3">
      <c r="A156" s="7">
        <v>36856</v>
      </c>
      <c r="B156" s="8"/>
      <c r="C156" s="8"/>
    </row>
    <row r="157" spans="1:3" x14ac:dyDescent="0.3">
      <c r="A157" s="7">
        <v>36863</v>
      </c>
      <c r="B157" s="8"/>
      <c r="C157" s="8"/>
    </row>
    <row r="158" spans="1:3" x14ac:dyDescent="0.3">
      <c r="A158" s="7">
        <v>36870</v>
      </c>
      <c r="B158" s="8"/>
      <c r="C158" s="8"/>
    </row>
    <row r="159" spans="1:3" x14ac:dyDescent="0.3">
      <c r="A159" s="7">
        <v>36877</v>
      </c>
      <c r="B159" s="8"/>
      <c r="C159" s="8"/>
    </row>
    <row r="160" spans="1:3" x14ac:dyDescent="0.3">
      <c r="A160" s="7">
        <v>36884</v>
      </c>
      <c r="B160" s="8"/>
      <c r="C160" s="8"/>
    </row>
    <row r="161" spans="1:3" x14ac:dyDescent="0.3">
      <c r="A161" s="7">
        <v>36891</v>
      </c>
      <c r="B161" s="8"/>
      <c r="C161" s="8"/>
    </row>
    <row r="162" spans="1:3" x14ac:dyDescent="0.3">
      <c r="A162" s="7">
        <v>36898</v>
      </c>
      <c r="B162" s="8"/>
      <c r="C162" s="8"/>
    </row>
    <row r="163" spans="1:3" x14ac:dyDescent="0.3">
      <c r="A163" s="7">
        <v>36905</v>
      </c>
      <c r="B163" s="8"/>
      <c r="C163" s="8"/>
    </row>
    <row r="164" spans="1:3" x14ac:dyDescent="0.3">
      <c r="A164" s="7">
        <v>36912</v>
      </c>
      <c r="B164" s="8"/>
      <c r="C164" s="8"/>
    </row>
    <row r="165" spans="1:3" x14ac:dyDescent="0.3">
      <c r="A165" s="7">
        <v>36919</v>
      </c>
      <c r="B165" s="8"/>
      <c r="C165" s="8"/>
    </row>
    <row r="166" spans="1:3" x14ac:dyDescent="0.3">
      <c r="A166" s="7">
        <v>36926</v>
      </c>
      <c r="B166" s="8"/>
      <c r="C166" s="8"/>
    </row>
    <row r="167" spans="1:3" x14ac:dyDescent="0.3">
      <c r="A167" s="7">
        <v>36933</v>
      </c>
      <c r="B167" s="8"/>
      <c r="C167" s="8"/>
    </row>
    <row r="168" spans="1:3" x14ac:dyDescent="0.3">
      <c r="A168" s="7">
        <v>36940</v>
      </c>
      <c r="B168" s="8"/>
      <c r="C168" s="8"/>
    </row>
    <row r="169" spans="1:3" x14ac:dyDescent="0.3">
      <c r="A169" s="7">
        <v>36947</v>
      </c>
      <c r="B169" s="8"/>
      <c r="C169" s="8"/>
    </row>
    <row r="170" spans="1:3" x14ac:dyDescent="0.3">
      <c r="A170" s="7">
        <v>36954</v>
      </c>
      <c r="B170" s="8"/>
      <c r="C170" s="8"/>
    </row>
    <row r="171" spans="1:3" x14ac:dyDescent="0.3">
      <c r="A171" s="7">
        <v>36961</v>
      </c>
      <c r="B171" s="8"/>
      <c r="C171" s="8"/>
    </row>
    <row r="172" spans="1:3" x14ac:dyDescent="0.3">
      <c r="A172" s="7">
        <v>36968</v>
      </c>
      <c r="B172" s="8"/>
      <c r="C172" s="8"/>
    </row>
    <row r="173" spans="1:3" x14ac:dyDescent="0.3">
      <c r="A173" s="7">
        <v>36975</v>
      </c>
      <c r="B173" s="8"/>
      <c r="C173" s="8"/>
    </row>
    <row r="174" spans="1:3" x14ac:dyDescent="0.3">
      <c r="A174" s="7">
        <v>36982</v>
      </c>
      <c r="B174" s="8"/>
      <c r="C174" s="8"/>
    </row>
    <row r="175" spans="1:3" x14ac:dyDescent="0.3">
      <c r="A175" s="7">
        <v>36989</v>
      </c>
      <c r="B175" s="8"/>
      <c r="C175" s="8"/>
    </row>
    <row r="176" spans="1:3" x14ac:dyDescent="0.3">
      <c r="A176" s="7">
        <v>36996</v>
      </c>
      <c r="B176" s="8"/>
      <c r="C176" s="8"/>
    </row>
    <row r="177" spans="1:3" x14ac:dyDescent="0.3">
      <c r="A177" s="7">
        <v>37003</v>
      </c>
      <c r="B177" s="8"/>
      <c r="C177" s="8"/>
    </row>
    <row r="178" spans="1:3" x14ac:dyDescent="0.3">
      <c r="A178" s="7">
        <v>37010</v>
      </c>
      <c r="B178" s="8"/>
      <c r="C178" s="8"/>
    </row>
    <row r="179" spans="1:3" x14ac:dyDescent="0.3">
      <c r="A179" s="7">
        <v>37017</v>
      </c>
      <c r="B179" s="8"/>
      <c r="C179" s="8"/>
    </row>
    <row r="180" spans="1:3" x14ac:dyDescent="0.3">
      <c r="A180" s="7">
        <v>37024</v>
      </c>
      <c r="B180" s="8"/>
      <c r="C180" s="8"/>
    </row>
    <row r="181" spans="1:3" x14ac:dyDescent="0.3">
      <c r="A181" s="7">
        <v>37031</v>
      </c>
      <c r="B181" s="8"/>
      <c r="C181" s="8"/>
    </row>
    <row r="182" spans="1:3" x14ac:dyDescent="0.3">
      <c r="A182" s="7">
        <v>37038</v>
      </c>
      <c r="B182" s="8"/>
      <c r="C182" s="8"/>
    </row>
    <row r="183" spans="1:3" x14ac:dyDescent="0.3">
      <c r="A183" s="7">
        <v>37045</v>
      </c>
      <c r="B183" s="8"/>
      <c r="C183" s="8"/>
    </row>
    <row r="184" spans="1:3" x14ac:dyDescent="0.3">
      <c r="A184" s="7">
        <v>37052</v>
      </c>
      <c r="B184" s="8"/>
      <c r="C184" s="8"/>
    </row>
    <row r="185" spans="1:3" x14ac:dyDescent="0.3">
      <c r="A185" s="7">
        <v>37059</v>
      </c>
      <c r="B185" s="8"/>
      <c r="C185" s="8"/>
    </row>
    <row r="186" spans="1:3" x14ac:dyDescent="0.3">
      <c r="A186" s="7">
        <v>37066</v>
      </c>
      <c r="B186" s="8"/>
      <c r="C186" s="8"/>
    </row>
    <row r="187" spans="1:3" x14ac:dyDescent="0.3">
      <c r="A187" s="7">
        <v>37073</v>
      </c>
      <c r="B187" s="8"/>
      <c r="C187" s="8"/>
    </row>
    <row r="188" spans="1:3" x14ac:dyDescent="0.3">
      <c r="A188" s="7">
        <v>37080</v>
      </c>
      <c r="B188" s="8"/>
      <c r="C188" s="8"/>
    </row>
    <row r="189" spans="1:3" x14ac:dyDescent="0.3">
      <c r="A189" s="7">
        <v>37087</v>
      </c>
      <c r="B189" s="8"/>
      <c r="C189" s="8"/>
    </row>
    <row r="190" spans="1:3" x14ac:dyDescent="0.3">
      <c r="A190" s="7">
        <v>37094</v>
      </c>
      <c r="B190" s="8"/>
      <c r="C190" s="8"/>
    </row>
    <row r="191" spans="1:3" x14ac:dyDescent="0.3">
      <c r="A191" s="7">
        <v>37101</v>
      </c>
      <c r="B191" s="8"/>
      <c r="C191" s="8"/>
    </row>
    <row r="192" spans="1:3" x14ac:dyDescent="0.3">
      <c r="A192" s="7">
        <v>37108</v>
      </c>
      <c r="B192" s="8"/>
      <c r="C192" s="8"/>
    </row>
    <row r="193" spans="1:3" x14ac:dyDescent="0.3">
      <c r="A193" s="7">
        <v>37115</v>
      </c>
      <c r="B193" s="8"/>
      <c r="C193" s="8"/>
    </row>
    <row r="194" spans="1:3" x14ac:dyDescent="0.3">
      <c r="A194" s="7">
        <v>37122</v>
      </c>
      <c r="B194" s="8"/>
      <c r="C194" s="8"/>
    </row>
    <row r="195" spans="1:3" x14ac:dyDescent="0.3">
      <c r="A195" s="7">
        <v>37129</v>
      </c>
      <c r="B195" s="8"/>
      <c r="C195" s="8"/>
    </row>
    <row r="196" spans="1:3" x14ac:dyDescent="0.3">
      <c r="A196" s="7">
        <v>37136</v>
      </c>
      <c r="B196" s="8"/>
      <c r="C196" s="8"/>
    </row>
    <row r="197" spans="1:3" x14ac:dyDescent="0.3">
      <c r="A197" s="7">
        <v>37143</v>
      </c>
      <c r="B197" s="8"/>
      <c r="C197" s="8"/>
    </row>
    <row r="198" spans="1:3" x14ac:dyDescent="0.3">
      <c r="A198" s="7">
        <v>37150</v>
      </c>
      <c r="B198" s="8"/>
      <c r="C198" s="8"/>
    </row>
    <row r="199" spans="1:3" x14ac:dyDescent="0.3">
      <c r="A199" s="7">
        <v>37157</v>
      </c>
      <c r="B199" s="8"/>
      <c r="C199" s="8"/>
    </row>
    <row r="200" spans="1:3" x14ac:dyDescent="0.3">
      <c r="A200" s="7">
        <v>37164</v>
      </c>
      <c r="B200" s="8"/>
      <c r="C200" s="8"/>
    </row>
    <row r="201" spans="1:3" x14ac:dyDescent="0.3">
      <c r="A201" s="7">
        <v>37171</v>
      </c>
      <c r="B201" s="8"/>
      <c r="C201" s="8"/>
    </row>
    <row r="202" spans="1:3" x14ac:dyDescent="0.3">
      <c r="A202" s="7">
        <v>37178</v>
      </c>
      <c r="B202" s="8"/>
      <c r="C202" s="8"/>
    </row>
    <row r="203" spans="1:3" x14ac:dyDescent="0.3">
      <c r="A203" s="7">
        <v>37185</v>
      </c>
      <c r="B203" s="8"/>
      <c r="C203" s="8"/>
    </row>
    <row r="204" spans="1:3" x14ac:dyDescent="0.3">
      <c r="A204" s="7">
        <v>37192</v>
      </c>
      <c r="B204" s="8"/>
      <c r="C204" s="8"/>
    </row>
    <row r="205" spans="1:3" x14ac:dyDescent="0.3">
      <c r="A205" s="7">
        <v>37199</v>
      </c>
      <c r="B205" s="8"/>
      <c r="C205" s="8"/>
    </row>
    <row r="206" spans="1:3" x14ac:dyDescent="0.3">
      <c r="A206" s="7">
        <v>37206</v>
      </c>
      <c r="B206" s="8"/>
      <c r="C206" s="8"/>
    </row>
    <row r="207" spans="1:3" x14ac:dyDescent="0.3">
      <c r="A207" s="7">
        <v>37213</v>
      </c>
      <c r="B207" s="8"/>
      <c r="C207" s="8"/>
    </row>
    <row r="208" spans="1:3" x14ac:dyDescent="0.3">
      <c r="A208" s="7">
        <v>37220</v>
      </c>
      <c r="B208" s="8"/>
      <c r="C208" s="8"/>
    </row>
    <row r="209" spans="1:3" x14ac:dyDescent="0.3">
      <c r="A209" s="7">
        <v>37227</v>
      </c>
      <c r="B209" s="8"/>
      <c r="C209" s="8"/>
    </row>
    <row r="210" spans="1:3" x14ac:dyDescent="0.3">
      <c r="A210" s="7">
        <v>37234</v>
      </c>
      <c r="B210" s="8"/>
      <c r="C210" s="8"/>
    </row>
    <row r="211" spans="1:3" x14ac:dyDescent="0.3">
      <c r="A211" s="7">
        <v>37241</v>
      </c>
      <c r="B211" s="8"/>
      <c r="C211" s="8"/>
    </row>
    <row r="212" spans="1:3" x14ac:dyDescent="0.3">
      <c r="A212" s="7">
        <v>37248</v>
      </c>
      <c r="B212" s="8"/>
      <c r="C212" s="8"/>
    </row>
    <row r="213" spans="1:3" x14ac:dyDescent="0.3">
      <c r="A213" s="7">
        <v>37255</v>
      </c>
      <c r="B213" s="8"/>
      <c r="C213" s="8"/>
    </row>
    <row r="214" spans="1:3" x14ac:dyDescent="0.3">
      <c r="A214" s="7">
        <v>37262</v>
      </c>
      <c r="B214" s="8"/>
      <c r="C214" s="8"/>
    </row>
    <row r="215" spans="1:3" x14ac:dyDescent="0.3">
      <c r="A215" s="7">
        <v>37269</v>
      </c>
      <c r="B215" s="8"/>
      <c r="C215" s="8"/>
    </row>
    <row r="216" spans="1:3" x14ac:dyDescent="0.3">
      <c r="A216" s="7">
        <v>37276</v>
      </c>
      <c r="B216" s="8"/>
      <c r="C216" s="8"/>
    </row>
    <row r="217" spans="1:3" x14ac:dyDescent="0.3">
      <c r="A217" s="7">
        <v>37283</v>
      </c>
      <c r="B217" s="8"/>
      <c r="C217" s="8"/>
    </row>
    <row r="218" spans="1:3" x14ac:dyDescent="0.3">
      <c r="A218" s="7">
        <v>37290</v>
      </c>
      <c r="B218" s="8"/>
      <c r="C218" s="8"/>
    </row>
    <row r="219" spans="1:3" x14ac:dyDescent="0.3">
      <c r="A219" s="7">
        <v>37297</v>
      </c>
      <c r="B219" s="8"/>
      <c r="C219" s="8"/>
    </row>
    <row r="220" spans="1:3" x14ac:dyDescent="0.3">
      <c r="A220" s="7">
        <v>37304</v>
      </c>
      <c r="B220" s="8"/>
      <c r="C220" s="8"/>
    </row>
    <row r="221" spans="1:3" x14ac:dyDescent="0.3">
      <c r="A221" s="7">
        <v>37311</v>
      </c>
      <c r="B221" s="8"/>
      <c r="C221" s="8"/>
    </row>
    <row r="222" spans="1:3" x14ac:dyDescent="0.3">
      <c r="A222" s="7">
        <v>37318</v>
      </c>
      <c r="B222" s="8"/>
      <c r="C222" s="8"/>
    </row>
    <row r="223" spans="1:3" x14ac:dyDescent="0.3">
      <c r="A223" s="7">
        <v>37325</v>
      </c>
      <c r="B223" s="8"/>
      <c r="C223" s="8"/>
    </row>
    <row r="224" spans="1:3" x14ac:dyDescent="0.3">
      <c r="A224" s="7">
        <v>37332</v>
      </c>
      <c r="B224" s="8"/>
      <c r="C224" s="8"/>
    </row>
    <row r="225" spans="1:3" x14ac:dyDescent="0.3">
      <c r="A225" s="7">
        <v>37339</v>
      </c>
      <c r="B225" s="8"/>
      <c r="C225" s="8"/>
    </row>
    <row r="226" spans="1:3" x14ac:dyDescent="0.3">
      <c r="A226" s="7">
        <v>37346</v>
      </c>
      <c r="B226" s="8"/>
      <c r="C226" s="8"/>
    </row>
    <row r="227" spans="1:3" x14ac:dyDescent="0.3">
      <c r="A227" s="7">
        <v>37353</v>
      </c>
      <c r="B227" s="8"/>
      <c r="C227" s="8"/>
    </row>
    <row r="228" spans="1:3" x14ac:dyDescent="0.3">
      <c r="A228" s="7">
        <v>37360</v>
      </c>
      <c r="B228" s="8"/>
      <c r="C228" s="8"/>
    </row>
    <row r="229" spans="1:3" x14ac:dyDescent="0.3">
      <c r="A229" s="7">
        <v>37367</v>
      </c>
      <c r="B229" s="8"/>
      <c r="C229" s="8"/>
    </row>
    <row r="230" spans="1:3" x14ac:dyDescent="0.3">
      <c r="A230" s="7">
        <v>37374</v>
      </c>
      <c r="B230" s="8"/>
      <c r="C230" s="8"/>
    </row>
    <row r="231" spans="1:3" x14ac:dyDescent="0.3">
      <c r="A231" s="7">
        <v>37381</v>
      </c>
      <c r="B231" s="8"/>
      <c r="C231" s="8"/>
    </row>
    <row r="232" spans="1:3" x14ac:dyDescent="0.3">
      <c r="A232" s="7">
        <v>37388</v>
      </c>
      <c r="B232" s="8"/>
      <c r="C232" s="8"/>
    </row>
    <row r="233" spans="1:3" x14ac:dyDescent="0.3">
      <c r="A233" s="7">
        <v>37395</v>
      </c>
      <c r="B233" s="8"/>
      <c r="C233" s="8"/>
    </row>
    <row r="234" spans="1:3" x14ac:dyDescent="0.3">
      <c r="A234" s="7">
        <v>37402</v>
      </c>
      <c r="B234" s="8"/>
      <c r="C234" s="8"/>
    </row>
    <row r="235" spans="1:3" x14ac:dyDescent="0.3">
      <c r="A235" s="7">
        <v>37409</v>
      </c>
      <c r="B235" s="8"/>
      <c r="C235" s="8"/>
    </row>
    <row r="236" spans="1:3" x14ac:dyDescent="0.3">
      <c r="A236" s="7">
        <v>37416</v>
      </c>
      <c r="B236" s="8"/>
      <c r="C236" s="8"/>
    </row>
    <row r="237" spans="1:3" x14ac:dyDescent="0.3">
      <c r="A237" s="7">
        <v>37423</v>
      </c>
      <c r="B237" s="8"/>
      <c r="C237" s="8"/>
    </row>
    <row r="238" spans="1:3" x14ac:dyDescent="0.3">
      <c r="A238" s="7">
        <v>37430</v>
      </c>
      <c r="B238" s="8"/>
      <c r="C238" s="8"/>
    </row>
    <row r="239" spans="1:3" x14ac:dyDescent="0.3">
      <c r="A239" s="7">
        <v>37437</v>
      </c>
      <c r="B239" s="8"/>
      <c r="C239" s="8"/>
    </row>
    <row r="240" spans="1:3" x14ac:dyDescent="0.3">
      <c r="A240" s="7">
        <v>37444</v>
      </c>
      <c r="B240" s="8"/>
      <c r="C240" s="8"/>
    </row>
    <row r="241" spans="1:3" x14ac:dyDescent="0.3">
      <c r="A241" s="7">
        <v>37451</v>
      </c>
      <c r="B241" s="8"/>
      <c r="C241" s="8"/>
    </row>
    <row r="242" spans="1:3" x14ac:dyDescent="0.3">
      <c r="A242" s="7">
        <v>37458</v>
      </c>
      <c r="B242" s="8"/>
      <c r="C242" s="8"/>
    </row>
    <row r="243" spans="1:3" x14ac:dyDescent="0.3">
      <c r="A243" s="7">
        <v>37465</v>
      </c>
      <c r="B243" s="8"/>
      <c r="C243" s="8"/>
    </row>
    <row r="244" spans="1:3" x14ac:dyDescent="0.3">
      <c r="A244" s="7">
        <v>37472</v>
      </c>
      <c r="B244" s="8"/>
      <c r="C244" s="8"/>
    </row>
    <row r="245" spans="1:3" x14ac:dyDescent="0.3">
      <c r="A245" s="7">
        <v>37479</v>
      </c>
      <c r="B245" s="8"/>
      <c r="C245" s="8"/>
    </row>
    <row r="246" spans="1:3" x14ac:dyDescent="0.3">
      <c r="A246" s="7">
        <v>37486</v>
      </c>
      <c r="B246" s="8"/>
      <c r="C246" s="8"/>
    </row>
    <row r="247" spans="1:3" x14ac:dyDescent="0.3">
      <c r="A247" s="7">
        <v>37493</v>
      </c>
      <c r="B247" s="8"/>
      <c r="C247" s="8"/>
    </row>
    <row r="248" spans="1:3" x14ac:dyDescent="0.3">
      <c r="A248" s="7">
        <v>37500</v>
      </c>
      <c r="B248" s="8"/>
      <c r="C248" s="8"/>
    </row>
    <row r="249" spans="1:3" x14ac:dyDescent="0.3">
      <c r="A249" s="7">
        <v>37507</v>
      </c>
      <c r="B249" s="8"/>
      <c r="C249" s="8"/>
    </row>
    <row r="250" spans="1:3" x14ac:dyDescent="0.3">
      <c r="A250" s="7">
        <v>37514</v>
      </c>
      <c r="B250" s="8"/>
      <c r="C250" s="8"/>
    </row>
    <row r="251" spans="1:3" x14ac:dyDescent="0.3">
      <c r="A251" s="7">
        <v>37521</v>
      </c>
      <c r="B251" s="8"/>
      <c r="C251" s="8"/>
    </row>
    <row r="252" spans="1:3" x14ac:dyDescent="0.3">
      <c r="A252" s="7">
        <v>37528</v>
      </c>
      <c r="B252" s="8"/>
      <c r="C252" s="8"/>
    </row>
    <row r="253" spans="1:3" x14ac:dyDescent="0.3">
      <c r="A253" s="7">
        <v>37535</v>
      </c>
      <c r="B253" s="8"/>
      <c r="C253" s="8"/>
    </row>
    <row r="254" spans="1:3" x14ac:dyDescent="0.3">
      <c r="A254" s="7">
        <v>37542</v>
      </c>
      <c r="B254" s="8"/>
      <c r="C254" s="8"/>
    </row>
    <row r="255" spans="1:3" x14ac:dyDescent="0.3">
      <c r="A255" s="7">
        <v>37549</v>
      </c>
      <c r="B255" s="8"/>
      <c r="C255" s="8"/>
    </row>
    <row r="256" spans="1:3" x14ac:dyDescent="0.3">
      <c r="A256" s="7">
        <v>37556</v>
      </c>
      <c r="B256" s="8"/>
      <c r="C256" s="8"/>
    </row>
    <row r="257" spans="1:3" x14ac:dyDescent="0.3">
      <c r="A257" s="7">
        <v>37563</v>
      </c>
      <c r="B257" s="8"/>
      <c r="C257" s="8"/>
    </row>
    <row r="258" spans="1:3" x14ac:dyDescent="0.3">
      <c r="A258" s="7">
        <v>37570</v>
      </c>
      <c r="B258" s="8"/>
      <c r="C258" s="8"/>
    </row>
    <row r="259" spans="1:3" x14ac:dyDescent="0.3">
      <c r="A259" s="7">
        <v>37577</v>
      </c>
      <c r="B259" s="8"/>
      <c r="C259" s="8"/>
    </row>
    <row r="260" spans="1:3" x14ac:dyDescent="0.3">
      <c r="A260" s="7">
        <v>37584</v>
      </c>
      <c r="B260" s="8"/>
      <c r="C260" s="8"/>
    </row>
    <row r="261" spans="1:3" x14ac:dyDescent="0.3">
      <c r="A261" s="7">
        <v>37591</v>
      </c>
      <c r="B261" s="8"/>
      <c r="C261" s="8"/>
    </row>
    <row r="262" spans="1:3" x14ac:dyDescent="0.3">
      <c r="A262" s="7">
        <v>37598</v>
      </c>
      <c r="B262" s="8"/>
      <c r="C262" s="8"/>
    </row>
    <row r="263" spans="1:3" x14ac:dyDescent="0.3">
      <c r="A263" s="7">
        <v>37605</v>
      </c>
      <c r="B263" s="8"/>
      <c r="C263" s="8"/>
    </row>
    <row r="264" spans="1:3" x14ac:dyDescent="0.3">
      <c r="A264" s="7">
        <v>37612</v>
      </c>
      <c r="B264" s="8"/>
      <c r="C264" s="8"/>
    </row>
    <row r="265" spans="1:3" x14ac:dyDescent="0.3">
      <c r="A265" s="7">
        <v>37619</v>
      </c>
      <c r="B265" s="8"/>
      <c r="C265" s="8"/>
    </row>
    <row r="266" spans="1:3" x14ac:dyDescent="0.3">
      <c r="A266" s="7">
        <v>37626</v>
      </c>
      <c r="B266" s="8"/>
      <c r="C266" s="8"/>
    </row>
    <row r="267" spans="1:3" x14ac:dyDescent="0.3">
      <c r="A267" s="7">
        <v>37633</v>
      </c>
      <c r="B267" s="8"/>
      <c r="C267" s="8"/>
    </row>
    <row r="268" spans="1:3" x14ac:dyDescent="0.3">
      <c r="A268" s="7">
        <v>37640</v>
      </c>
      <c r="B268" s="8"/>
      <c r="C268" s="8"/>
    </row>
    <row r="269" spans="1:3" x14ac:dyDescent="0.3">
      <c r="A269" s="7">
        <v>37647</v>
      </c>
      <c r="B269" s="8"/>
      <c r="C269" s="8"/>
    </row>
    <row r="270" spans="1:3" x14ac:dyDescent="0.3">
      <c r="A270" s="7">
        <v>37654</v>
      </c>
      <c r="B270" s="8"/>
      <c r="C270" s="8"/>
    </row>
    <row r="271" spans="1:3" x14ac:dyDescent="0.3">
      <c r="A271" s="7">
        <v>37661</v>
      </c>
      <c r="B271" s="8"/>
      <c r="C271" s="8"/>
    </row>
    <row r="272" spans="1:3" x14ac:dyDescent="0.3">
      <c r="A272" s="7">
        <v>37668</v>
      </c>
      <c r="B272" s="8"/>
      <c r="C272" s="8"/>
    </row>
    <row r="273" spans="1:3" x14ac:dyDescent="0.3">
      <c r="A273" s="7">
        <v>37675</v>
      </c>
      <c r="B273" s="8"/>
      <c r="C273" s="8"/>
    </row>
    <row r="274" spans="1:3" x14ac:dyDescent="0.3">
      <c r="A274" s="7">
        <v>37682</v>
      </c>
      <c r="B274" s="8"/>
      <c r="C274" s="8"/>
    </row>
    <row r="275" spans="1:3" x14ac:dyDescent="0.3">
      <c r="A275" s="7">
        <v>37689</v>
      </c>
      <c r="B275" s="8"/>
      <c r="C275" s="8"/>
    </row>
    <row r="276" spans="1:3" x14ac:dyDescent="0.3">
      <c r="A276" s="7">
        <v>37696</v>
      </c>
      <c r="B276" s="8"/>
      <c r="C276" s="8"/>
    </row>
    <row r="277" spans="1:3" x14ac:dyDescent="0.3">
      <c r="A277" s="7">
        <v>37703</v>
      </c>
      <c r="B277" s="8"/>
      <c r="C277" s="8"/>
    </row>
    <row r="278" spans="1:3" x14ac:dyDescent="0.3">
      <c r="A278" s="7">
        <v>37710</v>
      </c>
      <c r="B278" s="8"/>
      <c r="C278" s="8"/>
    </row>
    <row r="279" spans="1:3" x14ac:dyDescent="0.3">
      <c r="A279" s="7">
        <v>37717</v>
      </c>
      <c r="B279" s="8"/>
      <c r="C279" s="8"/>
    </row>
    <row r="280" spans="1:3" x14ac:dyDescent="0.3">
      <c r="A280" s="7">
        <v>37724</v>
      </c>
      <c r="B280" s="8"/>
      <c r="C280" s="8"/>
    </row>
    <row r="281" spans="1:3" x14ac:dyDescent="0.3">
      <c r="A281" s="7">
        <v>37731</v>
      </c>
      <c r="B281" s="8"/>
      <c r="C281" s="8"/>
    </row>
    <row r="282" spans="1:3" x14ac:dyDescent="0.3">
      <c r="A282" s="7">
        <v>37738</v>
      </c>
      <c r="B282" s="8"/>
      <c r="C282" s="8"/>
    </row>
    <row r="283" spans="1:3" x14ac:dyDescent="0.3">
      <c r="A283" s="7">
        <v>37745</v>
      </c>
      <c r="B283" s="8"/>
      <c r="C283" s="8"/>
    </row>
    <row r="284" spans="1:3" x14ac:dyDescent="0.3">
      <c r="A284" s="7">
        <v>37752</v>
      </c>
      <c r="B284" s="8"/>
      <c r="C284" s="8"/>
    </row>
    <row r="285" spans="1:3" x14ac:dyDescent="0.3">
      <c r="A285" s="7">
        <v>37759</v>
      </c>
      <c r="B285" s="8"/>
      <c r="C285" s="8"/>
    </row>
    <row r="286" spans="1:3" x14ac:dyDescent="0.3">
      <c r="A286" s="7">
        <v>37766</v>
      </c>
      <c r="B286" s="8"/>
      <c r="C286" s="8"/>
    </row>
    <row r="287" spans="1:3" x14ac:dyDescent="0.3">
      <c r="A287" s="7">
        <v>37773</v>
      </c>
      <c r="B287" s="8"/>
      <c r="C287" s="8"/>
    </row>
    <row r="288" spans="1:3" x14ac:dyDescent="0.3">
      <c r="A288" s="7">
        <v>37780</v>
      </c>
      <c r="B288" s="8"/>
      <c r="C288" s="8"/>
    </row>
    <row r="289" spans="1:3" x14ac:dyDescent="0.3">
      <c r="A289" s="7">
        <v>37787</v>
      </c>
      <c r="B289" s="8"/>
      <c r="C289" s="8"/>
    </row>
    <row r="290" spans="1:3" x14ac:dyDescent="0.3">
      <c r="A290" s="7">
        <v>37794</v>
      </c>
      <c r="B290" s="8"/>
      <c r="C290" s="8"/>
    </row>
    <row r="291" spans="1:3" x14ac:dyDescent="0.3">
      <c r="A291" s="7">
        <v>37801</v>
      </c>
      <c r="B291" s="8"/>
      <c r="C291" s="8"/>
    </row>
    <row r="292" spans="1:3" x14ac:dyDescent="0.3">
      <c r="A292" s="7">
        <v>37808</v>
      </c>
      <c r="B292" s="8"/>
      <c r="C292" s="8"/>
    </row>
    <row r="293" spans="1:3" x14ac:dyDescent="0.3">
      <c r="A293" s="7">
        <v>37815</v>
      </c>
      <c r="B293" s="8"/>
      <c r="C293" s="8"/>
    </row>
    <row r="294" spans="1:3" x14ac:dyDescent="0.3">
      <c r="A294" s="7">
        <v>37822</v>
      </c>
      <c r="B294" s="8"/>
      <c r="C294" s="8"/>
    </row>
    <row r="295" spans="1:3" x14ac:dyDescent="0.3">
      <c r="A295" s="7">
        <v>37829</v>
      </c>
      <c r="B295" s="8"/>
      <c r="C295" s="8"/>
    </row>
    <row r="296" spans="1:3" x14ac:dyDescent="0.3">
      <c r="A296" s="7">
        <v>37836</v>
      </c>
      <c r="B296" s="8"/>
      <c r="C296" s="8"/>
    </row>
    <row r="297" spans="1:3" x14ac:dyDescent="0.3">
      <c r="A297" s="7">
        <v>37843</v>
      </c>
      <c r="B297" s="8"/>
      <c r="C297" s="8"/>
    </row>
    <row r="298" spans="1:3" x14ac:dyDescent="0.3">
      <c r="A298" s="7">
        <v>37850</v>
      </c>
      <c r="B298" s="8"/>
      <c r="C298" s="8"/>
    </row>
    <row r="299" spans="1:3" x14ac:dyDescent="0.3">
      <c r="A299" s="7">
        <v>37857</v>
      </c>
      <c r="B299" s="8"/>
      <c r="C299" s="8"/>
    </row>
    <row r="300" spans="1:3" x14ac:dyDescent="0.3">
      <c r="A300" s="7">
        <v>37864</v>
      </c>
      <c r="B300" s="8"/>
      <c r="C300" s="8"/>
    </row>
    <row r="301" spans="1:3" x14ac:dyDescent="0.3">
      <c r="A301" s="7">
        <v>37871</v>
      </c>
      <c r="B301" s="8"/>
      <c r="C301" s="8"/>
    </row>
    <row r="302" spans="1:3" x14ac:dyDescent="0.3">
      <c r="A302" s="7">
        <v>37878</v>
      </c>
      <c r="B302" s="8"/>
      <c r="C302" s="8"/>
    </row>
    <row r="303" spans="1:3" x14ac:dyDescent="0.3">
      <c r="A303" s="7">
        <v>37885</v>
      </c>
      <c r="B303" s="8"/>
      <c r="C303" s="8"/>
    </row>
    <row r="304" spans="1:3" x14ac:dyDescent="0.3">
      <c r="A304" s="7">
        <v>37892</v>
      </c>
      <c r="B304" s="8"/>
      <c r="C304" s="8"/>
    </row>
    <row r="305" spans="1:3" x14ac:dyDescent="0.3">
      <c r="A305" s="7">
        <v>37899</v>
      </c>
      <c r="B305" s="8"/>
      <c r="C305" s="8"/>
    </row>
    <row r="306" spans="1:3" x14ac:dyDescent="0.3">
      <c r="A306" s="7">
        <v>37906</v>
      </c>
      <c r="B306" s="8"/>
      <c r="C306" s="8"/>
    </row>
    <row r="307" spans="1:3" x14ac:dyDescent="0.3">
      <c r="A307" s="7">
        <v>37913</v>
      </c>
      <c r="B307" s="8"/>
      <c r="C307" s="8"/>
    </row>
    <row r="308" spans="1:3" x14ac:dyDescent="0.3">
      <c r="A308" s="7">
        <v>37920</v>
      </c>
      <c r="B308" s="8"/>
      <c r="C308" s="8"/>
    </row>
    <row r="309" spans="1:3" x14ac:dyDescent="0.3">
      <c r="A309" s="7">
        <v>37927</v>
      </c>
      <c r="B309" s="8"/>
      <c r="C309" s="8"/>
    </row>
    <row r="310" spans="1:3" x14ac:dyDescent="0.3">
      <c r="A310" s="7">
        <v>37934</v>
      </c>
      <c r="B310" s="8"/>
      <c r="C310" s="8"/>
    </row>
    <row r="311" spans="1:3" x14ac:dyDescent="0.3">
      <c r="A311" s="7">
        <v>37941</v>
      </c>
      <c r="B311" s="8"/>
      <c r="C311" s="8"/>
    </row>
    <row r="312" spans="1:3" x14ac:dyDescent="0.3">
      <c r="A312" s="7">
        <v>37948</v>
      </c>
      <c r="B312" s="8"/>
      <c r="C312" s="8"/>
    </row>
    <row r="313" spans="1:3" x14ac:dyDescent="0.3">
      <c r="A313" s="7">
        <v>37955</v>
      </c>
      <c r="B313" s="8"/>
      <c r="C313" s="8"/>
    </row>
    <row r="314" spans="1:3" x14ac:dyDescent="0.3">
      <c r="A314" s="7">
        <v>37962</v>
      </c>
      <c r="B314" s="8"/>
      <c r="C314" s="8"/>
    </row>
    <row r="315" spans="1:3" x14ac:dyDescent="0.3">
      <c r="A315" s="7">
        <v>37969</v>
      </c>
      <c r="B315" s="8"/>
      <c r="C315" s="8"/>
    </row>
    <row r="316" spans="1:3" x14ac:dyDescent="0.3">
      <c r="A316" s="7">
        <v>37976</v>
      </c>
      <c r="B316" s="8"/>
      <c r="C316" s="8"/>
    </row>
    <row r="317" spans="1:3" x14ac:dyDescent="0.3">
      <c r="A317" s="7">
        <v>37983</v>
      </c>
      <c r="B317" s="8"/>
      <c r="C317" s="8"/>
    </row>
    <row r="318" spans="1:3" x14ac:dyDescent="0.3">
      <c r="A318" s="7">
        <v>37990</v>
      </c>
      <c r="B318" s="8"/>
      <c r="C318" s="8"/>
    </row>
    <row r="319" spans="1:3" x14ac:dyDescent="0.3">
      <c r="A319" s="7">
        <v>37997</v>
      </c>
      <c r="B319" s="8"/>
      <c r="C319" s="8"/>
    </row>
    <row r="320" spans="1:3" x14ac:dyDescent="0.3">
      <c r="A320" s="7">
        <v>38004</v>
      </c>
      <c r="B320" s="8"/>
      <c r="C320" s="8"/>
    </row>
    <row r="321" spans="1:3" x14ac:dyDescent="0.3">
      <c r="A321" s="7">
        <v>38011</v>
      </c>
      <c r="B321" s="8"/>
      <c r="C321" s="8"/>
    </row>
    <row r="322" spans="1:3" x14ac:dyDescent="0.3">
      <c r="A322" s="7">
        <v>38018</v>
      </c>
      <c r="B322" s="8"/>
      <c r="C322" s="8"/>
    </row>
    <row r="323" spans="1:3" x14ac:dyDescent="0.3">
      <c r="A323" s="7">
        <v>38025</v>
      </c>
      <c r="B323" s="8"/>
      <c r="C323" s="8"/>
    </row>
    <row r="324" spans="1:3" x14ac:dyDescent="0.3">
      <c r="A324" s="7">
        <v>38032</v>
      </c>
      <c r="B324" s="8"/>
      <c r="C324" s="8"/>
    </row>
    <row r="325" spans="1:3" x14ac:dyDescent="0.3">
      <c r="A325" s="7">
        <v>38039</v>
      </c>
      <c r="B325" s="8"/>
      <c r="C325" s="8"/>
    </row>
    <row r="326" spans="1:3" x14ac:dyDescent="0.3">
      <c r="A326" s="7">
        <v>38046</v>
      </c>
      <c r="B326" s="8"/>
      <c r="C326" s="8"/>
    </row>
    <row r="327" spans="1:3" x14ac:dyDescent="0.3">
      <c r="A327" s="7">
        <v>38053</v>
      </c>
      <c r="B327" s="8"/>
      <c r="C327" s="8"/>
    </row>
    <row r="328" spans="1:3" x14ac:dyDescent="0.3">
      <c r="A328" s="7">
        <v>38060</v>
      </c>
      <c r="B328" s="8"/>
      <c r="C328" s="8"/>
    </row>
    <row r="329" spans="1:3" x14ac:dyDescent="0.3">
      <c r="A329" s="7">
        <v>38067</v>
      </c>
      <c r="B329" s="8"/>
      <c r="C329" s="8"/>
    </row>
    <row r="330" spans="1:3" x14ac:dyDescent="0.3">
      <c r="A330" s="7">
        <v>38074</v>
      </c>
      <c r="B330" s="8"/>
      <c r="C330" s="8"/>
    </row>
    <row r="331" spans="1:3" x14ac:dyDescent="0.3">
      <c r="A331" s="7">
        <v>38081</v>
      </c>
      <c r="B331" s="8"/>
      <c r="C331" s="8"/>
    </row>
    <row r="332" spans="1:3" x14ac:dyDescent="0.3">
      <c r="A332" s="7">
        <v>38088</v>
      </c>
      <c r="B332" s="8"/>
      <c r="C332" s="8"/>
    </row>
    <row r="333" spans="1:3" x14ac:dyDescent="0.3">
      <c r="A333" s="7">
        <v>38095</v>
      </c>
      <c r="B333" s="8"/>
      <c r="C333" s="8"/>
    </row>
    <row r="334" spans="1:3" x14ac:dyDescent="0.3">
      <c r="A334" s="7">
        <v>38102</v>
      </c>
      <c r="B334" s="8"/>
      <c r="C334" s="8"/>
    </row>
    <row r="335" spans="1:3" x14ac:dyDescent="0.3">
      <c r="A335" s="7">
        <v>38109</v>
      </c>
      <c r="B335" s="8"/>
      <c r="C335" s="8"/>
    </row>
    <row r="336" spans="1:3" x14ac:dyDescent="0.3">
      <c r="A336" s="7">
        <v>38116</v>
      </c>
      <c r="B336" s="8"/>
      <c r="C336" s="8"/>
    </row>
    <row r="337" spans="1:3" x14ac:dyDescent="0.3">
      <c r="A337" s="7">
        <v>38123</v>
      </c>
      <c r="B337" s="8"/>
      <c r="C337" s="8"/>
    </row>
    <row r="338" spans="1:3" x14ac:dyDescent="0.3">
      <c r="A338" s="7">
        <v>38130</v>
      </c>
      <c r="B338" s="8"/>
      <c r="C338" s="8"/>
    </row>
    <row r="339" spans="1:3" x14ac:dyDescent="0.3">
      <c r="A339" s="7">
        <v>38137</v>
      </c>
      <c r="B339" s="8"/>
      <c r="C339" s="8"/>
    </row>
    <row r="340" spans="1:3" x14ac:dyDescent="0.3">
      <c r="A340" s="7">
        <v>38144</v>
      </c>
      <c r="B340" s="8"/>
      <c r="C340" s="8"/>
    </row>
    <row r="341" spans="1:3" x14ac:dyDescent="0.3">
      <c r="A341" s="7">
        <v>38151</v>
      </c>
      <c r="B341" s="8"/>
      <c r="C341" s="8"/>
    </row>
    <row r="342" spans="1:3" x14ac:dyDescent="0.3">
      <c r="A342" s="7">
        <v>38158</v>
      </c>
      <c r="B342" s="8"/>
      <c r="C342" s="8"/>
    </row>
    <row r="343" spans="1:3" x14ac:dyDescent="0.3">
      <c r="A343" s="7">
        <v>38165</v>
      </c>
      <c r="B343" s="8"/>
      <c r="C343" s="8"/>
    </row>
    <row r="344" spans="1:3" x14ac:dyDescent="0.3">
      <c r="A344" s="7">
        <v>38172</v>
      </c>
      <c r="B344" s="8"/>
      <c r="C344" s="8"/>
    </row>
    <row r="345" spans="1:3" x14ac:dyDescent="0.3">
      <c r="A345" s="7">
        <v>38179</v>
      </c>
      <c r="B345" s="8"/>
      <c r="C345" s="8"/>
    </row>
    <row r="346" spans="1:3" x14ac:dyDescent="0.3">
      <c r="A346" s="7">
        <v>38186</v>
      </c>
      <c r="B346" s="8"/>
      <c r="C346" s="8"/>
    </row>
    <row r="347" spans="1:3" x14ac:dyDescent="0.3">
      <c r="A347" s="7">
        <v>38193</v>
      </c>
      <c r="B347" s="8"/>
      <c r="C347" s="8"/>
    </row>
    <row r="348" spans="1:3" x14ac:dyDescent="0.3">
      <c r="A348" s="7">
        <v>38200</v>
      </c>
      <c r="B348" s="8"/>
      <c r="C348" s="8"/>
    </row>
    <row r="349" spans="1:3" x14ac:dyDescent="0.3">
      <c r="A349" s="7">
        <v>38207</v>
      </c>
      <c r="B349" s="8"/>
      <c r="C349" s="8"/>
    </row>
    <row r="350" spans="1:3" x14ac:dyDescent="0.3">
      <c r="A350" s="7">
        <v>38214</v>
      </c>
      <c r="B350" s="8"/>
      <c r="C350" s="8"/>
    </row>
    <row r="351" spans="1:3" x14ac:dyDescent="0.3">
      <c r="A351" s="7">
        <v>38221</v>
      </c>
      <c r="B351" s="8"/>
      <c r="C351" s="8"/>
    </row>
    <row r="352" spans="1:3" x14ac:dyDescent="0.3">
      <c r="A352" s="7">
        <v>38228</v>
      </c>
      <c r="B352" s="8"/>
      <c r="C352" s="8"/>
    </row>
    <row r="353" spans="1:3" x14ac:dyDescent="0.3">
      <c r="A353" s="7">
        <v>38235</v>
      </c>
      <c r="B353" s="8"/>
      <c r="C353" s="8"/>
    </row>
    <row r="354" spans="1:3" x14ac:dyDescent="0.3">
      <c r="A354" s="7">
        <v>38242</v>
      </c>
      <c r="B354" s="8"/>
      <c r="C354" s="8"/>
    </row>
    <row r="355" spans="1:3" x14ac:dyDescent="0.3">
      <c r="A355" s="7">
        <v>38249</v>
      </c>
      <c r="B355" s="8"/>
      <c r="C355" s="8"/>
    </row>
    <row r="356" spans="1:3" x14ac:dyDescent="0.3">
      <c r="A356" s="7">
        <v>38256</v>
      </c>
      <c r="B356" s="8"/>
      <c r="C356" s="8"/>
    </row>
    <row r="357" spans="1:3" x14ac:dyDescent="0.3">
      <c r="A357" s="7">
        <v>38263</v>
      </c>
      <c r="B357" s="8"/>
      <c r="C357" s="8"/>
    </row>
    <row r="358" spans="1:3" x14ac:dyDescent="0.3">
      <c r="A358" s="7">
        <v>38270</v>
      </c>
      <c r="B358" s="8"/>
      <c r="C358" s="8"/>
    </row>
    <row r="359" spans="1:3" x14ac:dyDescent="0.3">
      <c r="A359" s="7">
        <v>38277</v>
      </c>
      <c r="B359" s="8"/>
      <c r="C359" s="8"/>
    </row>
    <row r="360" spans="1:3" x14ac:dyDescent="0.3">
      <c r="A360" s="7">
        <v>38284</v>
      </c>
      <c r="B360" s="8"/>
      <c r="C360" s="8"/>
    </row>
    <row r="361" spans="1:3" x14ac:dyDescent="0.3">
      <c r="A361" s="7">
        <v>38291</v>
      </c>
      <c r="B361" s="8"/>
      <c r="C361" s="8"/>
    </row>
    <row r="362" spans="1:3" x14ac:dyDescent="0.3">
      <c r="A362" s="7">
        <v>38298</v>
      </c>
      <c r="B362" s="8"/>
      <c r="C362" s="8"/>
    </row>
    <row r="363" spans="1:3" x14ac:dyDescent="0.3">
      <c r="A363" s="7">
        <v>38305</v>
      </c>
      <c r="B363" s="8"/>
      <c r="C363" s="8"/>
    </row>
    <row r="364" spans="1:3" x14ac:dyDescent="0.3">
      <c r="A364" s="7">
        <v>38312</v>
      </c>
      <c r="B364" s="8"/>
      <c r="C364" s="8"/>
    </row>
    <row r="365" spans="1:3" x14ac:dyDescent="0.3">
      <c r="A365" s="7">
        <v>38319</v>
      </c>
      <c r="B365" s="8"/>
      <c r="C365" s="8"/>
    </row>
    <row r="366" spans="1:3" x14ac:dyDescent="0.3">
      <c r="A366" s="7">
        <v>38326</v>
      </c>
      <c r="B366" s="8"/>
      <c r="C366" s="8"/>
    </row>
    <row r="367" spans="1:3" x14ac:dyDescent="0.3">
      <c r="A367" s="7">
        <v>38333</v>
      </c>
      <c r="B367" s="8"/>
      <c r="C367" s="8"/>
    </row>
    <row r="368" spans="1:3" x14ac:dyDescent="0.3">
      <c r="A368" s="7">
        <v>38340</v>
      </c>
      <c r="B368" s="8"/>
      <c r="C368" s="8"/>
    </row>
    <row r="369" spans="1:3" x14ac:dyDescent="0.3">
      <c r="A369" s="7">
        <v>38347</v>
      </c>
      <c r="B369" s="8"/>
      <c r="C369" s="8"/>
    </row>
    <row r="370" spans="1:3" x14ac:dyDescent="0.3">
      <c r="A370" s="7">
        <v>38354</v>
      </c>
      <c r="B370" s="8"/>
      <c r="C370" s="8"/>
    </row>
    <row r="371" spans="1:3" x14ac:dyDescent="0.3">
      <c r="A371" s="7">
        <v>38361</v>
      </c>
      <c r="B371" s="8"/>
      <c r="C371" s="8"/>
    </row>
    <row r="372" spans="1:3" x14ac:dyDescent="0.3">
      <c r="A372" s="7">
        <v>38368</v>
      </c>
      <c r="B372" s="8"/>
      <c r="C372" s="8"/>
    </row>
    <row r="373" spans="1:3" x14ac:dyDescent="0.3">
      <c r="A373" s="7">
        <v>38375</v>
      </c>
      <c r="B373" s="8"/>
      <c r="C373" s="8"/>
    </row>
    <row r="374" spans="1:3" x14ac:dyDescent="0.3">
      <c r="A374" s="7">
        <v>38382</v>
      </c>
      <c r="B374" s="8"/>
      <c r="C374" s="8"/>
    </row>
    <row r="375" spans="1:3" x14ac:dyDescent="0.3">
      <c r="A375" s="7">
        <v>38389</v>
      </c>
      <c r="B375" s="8"/>
      <c r="C375" s="8"/>
    </row>
    <row r="376" spans="1:3" x14ac:dyDescent="0.3">
      <c r="A376" s="7">
        <v>38396</v>
      </c>
      <c r="B376" s="8"/>
      <c r="C376" s="8"/>
    </row>
    <row r="377" spans="1:3" x14ac:dyDescent="0.3">
      <c r="A377" s="7">
        <v>38403</v>
      </c>
      <c r="B377" s="8"/>
      <c r="C377" s="8"/>
    </row>
    <row r="378" spans="1:3" x14ac:dyDescent="0.3">
      <c r="A378" s="7">
        <v>38410</v>
      </c>
      <c r="B378" s="8"/>
      <c r="C378" s="8"/>
    </row>
    <row r="379" spans="1:3" x14ac:dyDescent="0.3">
      <c r="A379" s="7">
        <v>38417</v>
      </c>
      <c r="B379" s="8"/>
      <c r="C379" s="8"/>
    </row>
    <row r="380" spans="1:3" x14ac:dyDescent="0.3">
      <c r="A380" s="7">
        <v>38424</v>
      </c>
      <c r="B380" s="8"/>
      <c r="C380" s="8"/>
    </row>
    <row r="381" spans="1:3" x14ac:dyDescent="0.3">
      <c r="A381" s="7">
        <v>38431</v>
      </c>
      <c r="B381" s="8"/>
      <c r="C381" s="8"/>
    </row>
    <row r="382" spans="1:3" x14ac:dyDescent="0.3">
      <c r="A382" s="7">
        <v>38438</v>
      </c>
      <c r="B382" s="8"/>
      <c r="C382" s="8"/>
    </row>
    <row r="383" spans="1:3" x14ac:dyDescent="0.3">
      <c r="A383" s="7">
        <v>38445</v>
      </c>
      <c r="B383" s="8"/>
      <c r="C383" s="8"/>
    </row>
    <row r="384" spans="1:3" x14ac:dyDescent="0.3">
      <c r="A384" s="7">
        <v>38452</v>
      </c>
      <c r="B384" s="8"/>
      <c r="C384" s="8"/>
    </row>
    <row r="385" spans="1:3" x14ac:dyDescent="0.3">
      <c r="A385" s="7">
        <v>38459</v>
      </c>
      <c r="B385" s="8"/>
      <c r="C385" s="8"/>
    </row>
    <row r="386" spans="1:3" x14ac:dyDescent="0.3">
      <c r="A386" s="7">
        <v>38466</v>
      </c>
      <c r="B386" s="8"/>
      <c r="C386" s="8"/>
    </row>
    <row r="387" spans="1:3" x14ac:dyDescent="0.3">
      <c r="A387" s="7">
        <v>38473</v>
      </c>
      <c r="B387" s="8"/>
      <c r="C387" s="8"/>
    </row>
    <row r="388" spans="1:3" x14ac:dyDescent="0.3">
      <c r="A388" s="7">
        <v>38480</v>
      </c>
      <c r="B388" s="8"/>
      <c r="C388" s="8"/>
    </row>
    <row r="389" spans="1:3" x14ac:dyDescent="0.3">
      <c r="A389" s="7">
        <v>38487</v>
      </c>
      <c r="B389" s="8"/>
      <c r="C389" s="8"/>
    </row>
    <row r="390" spans="1:3" x14ac:dyDescent="0.3">
      <c r="A390" s="7">
        <v>38494</v>
      </c>
      <c r="B390" s="8"/>
      <c r="C390" s="8"/>
    </row>
    <row r="391" spans="1:3" x14ac:dyDescent="0.3">
      <c r="A391" s="7">
        <v>38501</v>
      </c>
      <c r="B391" s="8"/>
      <c r="C391" s="8"/>
    </row>
    <row r="392" spans="1:3" x14ac:dyDescent="0.3">
      <c r="A392" s="7">
        <v>38508</v>
      </c>
      <c r="B392" s="8"/>
      <c r="C392" s="8"/>
    </row>
    <row r="393" spans="1:3" x14ac:dyDescent="0.3">
      <c r="A393" s="7">
        <v>38515</v>
      </c>
      <c r="B393" s="8"/>
      <c r="C393" s="8"/>
    </row>
    <row r="394" spans="1:3" x14ac:dyDescent="0.3">
      <c r="A394" s="7">
        <v>38522</v>
      </c>
      <c r="B394" s="8"/>
      <c r="C394" s="8"/>
    </row>
    <row r="395" spans="1:3" x14ac:dyDescent="0.3">
      <c r="A395" s="7">
        <v>38529</v>
      </c>
      <c r="B395" s="8"/>
      <c r="C395" s="8"/>
    </row>
    <row r="396" spans="1:3" x14ac:dyDescent="0.3">
      <c r="A396" s="7">
        <v>38536</v>
      </c>
      <c r="B396" s="8"/>
      <c r="C396" s="8"/>
    </row>
    <row r="397" spans="1:3" x14ac:dyDescent="0.3">
      <c r="A397" s="7">
        <v>38543</v>
      </c>
      <c r="B397" s="8"/>
      <c r="C397" s="8"/>
    </row>
    <row r="398" spans="1:3" x14ac:dyDescent="0.3">
      <c r="A398" s="7">
        <v>38550</v>
      </c>
      <c r="B398" s="8"/>
      <c r="C398" s="8"/>
    </row>
    <row r="399" spans="1:3" x14ac:dyDescent="0.3">
      <c r="A399" s="7">
        <v>38557</v>
      </c>
      <c r="B399" s="8"/>
      <c r="C399" s="8"/>
    </row>
    <row r="400" spans="1:3" x14ac:dyDescent="0.3">
      <c r="A400" s="7">
        <v>38564</v>
      </c>
      <c r="B400" s="8"/>
      <c r="C400" s="8"/>
    </row>
    <row r="401" spans="1:3" x14ac:dyDescent="0.3">
      <c r="A401" s="7">
        <v>38571</v>
      </c>
      <c r="B401" s="8"/>
      <c r="C401" s="8"/>
    </row>
    <row r="402" spans="1:3" x14ac:dyDescent="0.3">
      <c r="A402" s="7">
        <v>38578</v>
      </c>
      <c r="B402" s="8"/>
      <c r="C402" s="8"/>
    </row>
    <row r="403" spans="1:3" x14ac:dyDescent="0.3">
      <c r="A403" s="7">
        <v>38585</v>
      </c>
      <c r="B403" s="8"/>
      <c r="C403" s="8"/>
    </row>
    <row r="404" spans="1:3" x14ac:dyDescent="0.3">
      <c r="A404" s="7">
        <v>38592</v>
      </c>
      <c r="B404" s="8"/>
      <c r="C404" s="8"/>
    </row>
    <row r="405" spans="1:3" x14ac:dyDescent="0.3">
      <c r="A405" s="7">
        <v>38599</v>
      </c>
      <c r="B405" s="8"/>
      <c r="C405" s="8"/>
    </row>
    <row r="406" spans="1:3" x14ac:dyDescent="0.3">
      <c r="A406" s="7">
        <v>38606</v>
      </c>
      <c r="B406" s="8"/>
      <c r="C406" s="8"/>
    </row>
    <row r="407" spans="1:3" x14ac:dyDescent="0.3">
      <c r="A407" s="7">
        <v>38613</v>
      </c>
      <c r="B407" s="8"/>
      <c r="C407" s="8"/>
    </row>
    <row r="408" spans="1:3" x14ac:dyDescent="0.3">
      <c r="A408" s="7">
        <v>38620</v>
      </c>
      <c r="B408" s="8"/>
      <c r="C408" s="8"/>
    </row>
    <row r="409" spans="1:3" x14ac:dyDescent="0.3">
      <c r="A409" s="7">
        <v>38627</v>
      </c>
      <c r="B409" s="8"/>
      <c r="C409" s="8"/>
    </row>
    <row r="410" spans="1:3" x14ac:dyDescent="0.3">
      <c r="A410" s="7">
        <v>38634</v>
      </c>
      <c r="B410" s="8"/>
      <c r="C410" s="8"/>
    </row>
    <row r="411" spans="1:3" x14ac:dyDescent="0.3">
      <c r="A411" s="7">
        <v>38641</v>
      </c>
      <c r="B411" s="8"/>
      <c r="C411" s="8"/>
    </row>
    <row r="412" spans="1:3" x14ac:dyDescent="0.3">
      <c r="A412" s="7">
        <v>38648</v>
      </c>
      <c r="B412" s="8"/>
      <c r="C412" s="8"/>
    </row>
    <row r="413" spans="1:3" x14ac:dyDescent="0.3">
      <c r="A413" s="7">
        <v>38655</v>
      </c>
      <c r="B413" s="8"/>
      <c r="C413" s="8"/>
    </row>
    <row r="414" spans="1:3" x14ac:dyDescent="0.3">
      <c r="A414" s="7">
        <v>38662</v>
      </c>
      <c r="B414" s="8"/>
      <c r="C414" s="8"/>
    </row>
    <row r="415" spans="1:3" x14ac:dyDescent="0.3">
      <c r="A415" s="7">
        <v>38669</v>
      </c>
      <c r="B415" s="8"/>
      <c r="C415" s="8"/>
    </row>
    <row r="416" spans="1:3" x14ac:dyDescent="0.3">
      <c r="A416" s="7">
        <v>38676</v>
      </c>
      <c r="B416" s="8"/>
      <c r="C416" s="8"/>
    </row>
    <row r="417" spans="1:3" x14ac:dyDescent="0.3">
      <c r="A417" s="7">
        <v>38683</v>
      </c>
      <c r="B417" s="8"/>
      <c r="C417" s="8"/>
    </row>
    <row r="418" spans="1:3" x14ac:dyDescent="0.3">
      <c r="A418" s="7">
        <v>38690</v>
      </c>
      <c r="B418" s="8"/>
      <c r="C418" s="8"/>
    </row>
    <row r="419" spans="1:3" x14ac:dyDescent="0.3">
      <c r="A419" s="7">
        <v>38697</v>
      </c>
      <c r="B419" s="8"/>
      <c r="C419" s="8"/>
    </row>
    <row r="420" spans="1:3" x14ac:dyDescent="0.3">
      <c r="A420" s="7">
        <v>38704</v>
      </c>
      <c r="B420" s="8"/>
      <c r="C420" s="8"/>
    </row>
    <row r="421" spans="1:3" x14ac:dyDescent="0.3">
      <c r="A421" s="7">
        <v>38711</v>
      </c>
      <c r="B421" s="8"/>
      <c r="C421" s="8"/>
    </row>
    <row r="422" spans="1:3" x14ac:dyDescent="0.3">
      <c r="A422" s="7">
        <v>38718</v>
      </c>
      <c r="B422" s="8"/>
      <c r="C422" s="8"/>
    </row>
    <row r="423" spans="1:3" x14ac:dyDescent="0.3">
      <c r="A423" s="7">
        <v>38725</v>
      </c>
      <c r="B423" s="8"/>
      <c r="C423" s="8"/>
    </row>
    <row r="424" spans="1:3" x14ac:dyDescent="0.3">
      <c r="A424" s="7">
        <v>38732</v>
      </c>
      <c r="B424" s="8"/>
      <c r="C424" s="8"/>
    </row>
    <row r="425" spans="1:3" x14ac:dyDescent="0.3">
      <c r="A425" s="7">
        <v>38739</v>
      </c>
      <c r="B425" s="8"/>
      <c r="C425" s="8"/>
    </row>
    <row r="426" spans="1:3" x14ac:dyDescent="0.3">
      <c r="A426" s="7">
        <v>38746</v>
      </c>
      <c r="B426" s="8"/>
      <c r="C426" s="8"/>
    </row>
    <row r="427" spans="1:3" x14ac:dyDescent="0.3">
      <c r="A427" s="7">
        <v>38753</v>
      </c>
      <c r="B427" s="8"/>
      <c r="C427" s="8"/>
    </row>
    <row r="428" spans="1:3" x14ac:dyDescent="0.3">
      <c r="A428" s="7">
        <v>38760</v>
      </c>
      <c r="B428" s="8"/>
      <c r="C428" s="8"/>
    </row>
    <row r="429" spans="1:3" x14ac:dyDescent="0.3">
      <c r="A429" s="7">
        <v>38767</v>
      </c>
      <c r="B429" s="8"/>
      <c r="C429" s="8"/>
    </row>
    <row r="430" spans="1:3" x14ac:dyDescent="0.3">
      <c r="A430" s="7">
        <v>38774</v>
      </c>
      <c r="B430" s="8"/>
      <c r="C430" s="8"/>
    </row>
    <row r="431" spans="1:3" x14ac:dyDescent="0.3">
      <c r="A431" s="7">
        <v>38781</v>
      </c>
      <c r="B431" s="8"/>
      <c r="C431" s="8"/>
    </row>
    <row r="432" spans="1:3" x14ac:dyDescent="0.3">
      <c r="A432" s="7">
        <v>38788</v>
      </c>
      <c r="B432" s="8"/>
      <c r="C432" s="8"/>
    </row>
    <row r="433" spans="1:3" x14ac:dyDescent="0.3">
      <c r="A433" s="7">
        <v>38795</v>
      </c>
      <c r="B433" s="8"/>
      <c r="C433" s="8"/>
    </row>
    <row r="434" spans="1:3" x14ac:dyDescent="0.3">
      <c r="A434" s="7">
        <v>38802</v>
      </c>
      <c r="B434" s="8"/>
      <c r="C434" s="8"/>
    </row>
    <row r="435" spans="1:3" x14ac:dyDescent="0.3">
      <c r="A435" s="7">
        <v>38809</v>
      </c>
      <c r="B435" s="8"/>
      <c r="C435" s="8"/>
    </row>
    <row r="436" spans="1:3" x14ac:dyDescent="0.3">
      <c r="A436" s="7">
        <v>38816</v>
      </c>
      <c r="B436" s="8"/>
      <c r="C436" s="8"/>
    </row>
    <row r="437" spans="1:3" x14ac:dyDescent="0.3">
      <c r="A437" s="7">
        <v>38823</v>
      </c>
      <c r="B437" s="8"/>
      <c r="C437" s="8"/>
    </row>
    <row r="438" spans="1:3" x14ac:dyDescent="0.3">
      <c r="A438" s="7">
        <v>38830</v>
      </c>
      <c r="B438" s="8"/>
      <c r="C438" s="8"/>
    </row>
    <row r="439" spans="1:3" x14ac:dyDescent="0.3">
      <c r="A439" s="7">
        <v>38837</v>
      </c>
      <c r="B439" s="8"/>
      <c r="C439" s="8"/>
    </row>
    <row r="440" spans="1:3" x14ac:dyDescent="0.3">
      <c r="A440" s="7">
        <v>38844</v>
      </c>
      <c r="B440" s="8"/>
      <c r="C440" s="8"/>
    </row>
    <row r="441" spans="1:3" x14ac:dyDescent="0.3">
      <c r="A441" s="7">
        <v>38851</v>
      </c>
      <c r="B441" s="8"/>
      <c r="C441" s="8"/>
    </row>
    <row r="442" spans="1:3" x14ac:dyDescent="0.3">
      <c r="A442" s="7">
        <v>38858</v>
      </c>
      <c r="B442" s="8"/>
      <c r="C442" s="8"/>
    </row>
    <row r="443" spans="1:3" x14ac:dyDescent="0.3">
      <c r="A443" s="7">
        <v>38865</v>
      </c>
      <c r="B443" s="8"/>
      <c r="C443" s="8"/>
    </row>
    <row r="444" spans="1:3" x14ac:dyDescent="0.3">
      <c r="A444" s="7">
        <v>38872</v>
      </c>
      <c r="B444" s="8"/>
      <c r="C444" s="8"/>
    </row>
    <row r="445" spans="1:3" x14ac:dyDescent="0.3">
      <c r="A445" s="7">
        <v>38879</v>
      </c>
      <c r="B445" s="8"/>
      <c r="C445" s="8"/>
    </row>
    <row r="446" spans="1:3" x14ac:dyDescent="0.3">
      <c r="A446" s="7">
        <v>38886</v>
      </c>
      <c r="B446" s="8"/>
      <c r="C446" s="8"/>
    </row>
    <row r="447" spans="1:3" x14ac:dyDescent="0.3">
      <c r="A447" s="7">
        <v>38893</v>
      </c>
      <c r="B447" s="8"/>
      <c r="C447" s="8"/>
    </row>
    <row r="448" spans="1:3" x14ac:dyDescent="0.3">
      <c r="A448" s="7">
        <v>38900</v>
      </c>
      <c r="B448" s="8"/>
      <c r="C448" s="8"/>
    </row>
    <row r="449" spans="1:3" x14ac:dyDescent="0.3">
      <c r="A449" s="7">
        <v>38907</v>
      </c>
      <c r="B449" s="8"/>
      <c r="C449" s="8"/>
    </row>
    <row r="450" spans="1:3" x14ac:dyDescent="0.3">
      <c r="A450" s="7">
        <v>38914</v>
      </c>
      <c r="B450" s="8"/>
      <c r="C450" s="8"/>
    </row>
    <row r="451" spans="1:3" x14ac:dyDescent="0.3">
      <c r="A451" s="7">
        <v>38921</v>
      </c>
      <c r="B451" s="8"/>
      <c r="C451" s="8"/>
    </row>
    <row r="452" spans="1:3" x14ac:dyDescent="0.3">
      <c r="A452" s="7">
        <v>38928</v>
      </c>
      <c r="B452" s="8"/>
      <c r="C452" s="8"/>
    </row>
    <row r="453" spans="1:3" x14ac:dyDescent="0.3">
      <c r="A453" s="7">
        <v>38935</v>
      </c>
      <c r="B453" s="8"/>
      <c r="C453" s="8"/>
    </row>
    <row r="454" spans="1:3" x14ac:dyDescent="0.3">
      <c r="A454" s="7">
        <v>38942</v>
      </c>
      <c r="B454" s="8"/>
      <c r="C454" s="8"/>
    </row>
    <row r="455" spans="1:3" x14ac:dyDescent="0.3">
      <c r="A455" s="7">
        <v>38949</v>
      </c>
      <c r="B455" s="8"/>
      <c r="C455" s="8"/>
    </row>
    <row r="456" spans="1:3" x14ac:dyDescent="0.3">
      <c r="A456" s="7">
        <v>38956</v>
      </c>
      <c r="B456" s="8"/>
      <c r="C456" s="8"/>
    </row>
    <row r="457" spans="1:3" x14ac:dyDescent="0.3">
      <c r="A457" s="7">
        <v>38963</v>
      </c>
      <c r="B457" s="8"/>
      <c r="C457" s="8"/>
    </row>
    <row r="458" spans="1:3" x14ac:dyDescent="0.3">
      <c r="A458" s="7">
        <v>38970</v>
      </c>
      <c r="B458" s="8"/>
      <c r="C458" s="8"/>
    </row>
    <row r="459" spans="1:3" x14ac:dyDescent="0.3">
      <c r="A459" s="7">
        <v>38977</v>
      </c>
      <c r="B459" s="8"/>
      <c r="C459" s="8"/>
    </row>
    <row r="460" spans="1:3" x14ac:dyDescent="0.3">
      <c r="A460" s="7">
        <v>38984</v>
      </c>
      <c r="B460" s="8"/>
      <c r="C460" s="8"/>
    </row>
    <row r="461" spans="1:3" x14ac:dyDescent="0.3">
      <c r="A461" s="7">
        <v>38991</v>
      </c>
      <c r="B461" s="8"/>
      <c r="C461" s="8"/>
    </row>
    <row r="462" spans="1:3" x14ac:dyDescent="0.3">
      <c r="A462" s="7">
        <v>38998</v>
      </c>
      <c r="B462" s="8"/>
      <c r="C462" s="8"/>
    </row>
    <row r="463" spans="1:3" x14ac:dyDescent="0.3">
      <c r="A463" s="7">
        <v>39005</v>
      </c>
      <c r="B463" s="8"/>
      <c r="C463" s="8"/>
    </row>
    <row r="464" spans="1:3" x14ac:dyDescent="0.3">
      <c r="A464" s="7">
        <v>39012</v>
      </c>
      <c r="B464" s="8"/>
      <c r="C464" s="8"/>
    </row>
    <row r="465" spans="1:3" x14ac:dyDescent="0.3">
      <c r="A465" s="7">
        <v>39019</v>
      </c>
      <c r="B465" s="8"/>
      <c r="C465" s="8"/>
    </row>
    <row r="466" spans="1:3" x14ac:dyDescent="0.3">
      <c r="A466" s="7">
        <v>39026</v>
      </c>
      <c r="B466" s="8"/>
      <c r="C466" s="8"/>
    </row>
    <row r="467" spans="1:3" x14ac:dyDescent="0.3">
      <c r="A467" s="7">
        <v>39033</v>
      </c>
      <c r="B467" s="8"/>
      <c r="C467" s="8"/>
    </row>
    <row r="468" spans="1:3" x14ac:dyDescent="0.3">
      <c r="A468" s="7">
        <v>39040</v>
      </c>
      <c r="B468" s="8"/>
      <c r="C468" s="8"/>
    </row>
    <row r="469" spans="1:3" x14ac:dyDescent="0.3">
      <c r="A469" s="7">
        <v>39047</v>
      </c>
      <c r="B469" s="8"/>
      <c r="C469" s="8"/>
    </row>
    <row r="470" spans="1:3" x14ac:dyDescent="0.3">
      <c r="A470" s="7">
        <v>39054</v>
      </c>
      <c r="B470" s="8"/>
      <c r="C470" s="8"/>
    </row>
    <row r="471" spans="1:3" x14ac:dyDescent="0.3">
      <c r="A471" s="7">
        <v>39061</v>
      </c>
      <c r="B471" s="8"/>
      <c r="C471" s="8"/>
    </row>
    <row r="472" spans="1:3" x14ac:dyDescent="0.3">
      <c r="A472" s="7">
        <v>39068</v>
      </c>
      <c r="B472" s="8"/>
      <c r="C472" s="8"/>
    </row>
    <row r="473" spans="1:3" x14ac:dyDescent="0.3">
      <c r="A473" s="7">
        <v>39075</v>
      </c>
      <c r="B473" s="8"/>
      <c r="C473" s="8"/>
    </row>
    <row r="474" spans="1:3" x14ac:dyDescent="0.3">
      <c r="A474" s="7">
        <v>39082</v>
      </c>
      <c r="B474" s="8"/>
      <c r="C474" s="8"/>
    </row>
    <row r="475" spans="1:3" x14ac:dyDescent="0.3">
      <c r="A475" s="7">
        <v>39089</v>
      </c>
      <c r="B475" s="8"/>
      <c r="C475" s="8"/>
    </row>
    <row r="476" spans="1:3" x14ac:dyDescent="0.3">
      <c r="A476" s="7">
        <v>39096</v>
      </c>
      <c r="B476" s="8"/>
      <c r="C476" s="8"/>
    </row>
    <row r="477" spans="1:3" x14ac:dyDescent="0.3">
      <c r="A477" s="7">
        <v>39103</v>
      </c>
      <c r="B477" s="8"/>
      <c r="C477" s="8"/>
    </row>
    <row r="478" spans="1:3" x14ac:dyDescent="0.3">
      <c r="A478" s="7">
        <v>39110</v>
      </c>
      <c r="B478" s="8"/>
      <c r="C478" s="8"/>
    </row>
    <row r="479" spans="1:3" x14ac:dyDescent="0.3">
      <c r="A479" s="7">
        <v>39117</v>
      </c>
      <c r="B479" s="8"/>
      <c r="C479" s="8"/>
    </row>
    <row r="480" spans="1:3" x14ac:dyDescent="0.3">
      <c r="A480" s="7">
        <v>39124</v>
      </c>
      <c r="B480" s="8"/>
      <c r="C480" s="8"/>
    </row>
    <row r="481" spans="1:3" x14ac:dyDescent="0.3">
      <c r="A481" s="7">
        <v>39131</v>
      </c>
      <c r="B481" s="8"/>
      <c r="C481" s="8"/>
    </row>
    <row r="482" spans="1:3" x14ac:dyDescent="0.3">
      <c r="A482" s="7">
        <v>39138</v>
      </c>
      <c r="B482" s="8"/>
      <c r="C482" s="8"/>
    </row>
    <row r="483" spans="1:3" x14ac:dyDescent="0.3">
      <c r="A483" s="7">
        <v>39145</v>
      </c>
      <c r="B483" s="8"/>
      <c r="C483" s="8"/>
    </row>
    <row r="484" spans="1:3" x14ac:dyDescent="0.3">
      <c r="A484" s="7">
        <v>39152</v>
      </c>
      <c r="B484" s="8"/>
      <c r="C484" s="8"/>
    </row>
    <row r="485" spans="1:3" x14ac:dyDescent="0.3">
      <c r="A485" s="7">
        <v>39159</v>
      </c>
      <c r="B485" s="8"/>
      <c r="C485" s="8"/>
    </row>
    <row r="486" spans="1:3" x14ac:dyDescent="0.3">
      <c r="A486" s="7">
        <v>39166</v>
      </c>
      <c r="B486" s="8"/>
      <c r="C486" s="8"/>
    </row>
    <row r="487" spans="1:3" x14ac:dyDescent="0.3">
      <c r="A487" s="7">
        <v>39173</v>
      </c>
      <c r="B487" s="8"/>
      <c r="C487" s="8"/>
    </row>
    <row r="488" spans="1:3" x14ac:dyDescent="0.3">
      <c r="A488" s="7">
        <v>39180</v>
      </c>
      <c r="B488" s="8"/>
      <c r="C488" s="8"/>
    </row>
    <row r="489" spans="1:3" x14ac:dyDescent="0.3">
      <c r="A489" s="7">
        <v>39187</v>
      </c>
      <c r="B489" s="8"/>
      <c r="C489" s="8"/>
    </row>
    <row r="490" spans="1:3" x14ac:dyDescent="0.3">
      <c r="A490" s="7">
        <v>39194</v>
      </c>
      <c r="B490" s="8"/>
      <c r="C490" s="8"/>
    </row>
    <row r="491" spans="1:3" x14ac:dyDescent="0.3">
      <c r="A491" s="7">
        <v>39201</v>
      </c>
      <c r="B491" s="8"/>
      <c r="C491" s="8"/>
    </row>
    <row r="492" spans="1:3" x14ac:dyDescent="0.3">
      <c r="A492" s="7">
        <v>39208</v>
      </c>
      <c r="B492" s="8"/>
      <c r="C492" s="8"/>
    </row>
    <row r="493" spans="1:3" x14ac:dyDescent="0.3">
      <c r="A493" s="7">
        <v>39215</v>
      </c>
      <c r="B493" s="8"/>
      <c r="C493" s="8"/>
    </row>
    <row r="494" spans="1:3" x14ac:dyDescent="0.3">
      <c r="A494" s="7">
        <v>39222</v>
      </c>
      <c r="B494" s="8"/>
      <c r="C494" s="8"/>
    </row>
    <row r="495" spans="1:3" x14ac:dyDescent="0.3">
      <c r="A495" s="7">
        <v>39229</v>
      </c>
      <c r="B495" s="8"/>
      <c r="C495" s="8"/>
    </row>
    <row r="496" spans="1:3" x14ac:dyDescent="0.3">
      <c r="A496" s="7">
        <v>39236</v>
      </c>
      <c r="B496" s="8"/>
      <c r="C496" s="8"/>
    </row>
    <row r="497" spans="1:3" x14ac:dyDescent="0.3">
      <c r="A497" s="7">
        <v>39243</v>
      </c>
      <c r="B497" s="8"/>
      <c r="C497" s="8"/>
    </row>
    <row r="498" spans="1:3" x14ac:dyDescent="0.3">
      <c r="A498" s="7">
        <v>39250</v>
      </c>
      <c r="B498" s="8"/>
      <c r="C498" s="8"/>
    </row>
    <row r="499" spans="1:3" x14ac:dyDescent="0.3">
      <c r="A499" s="7">
        <v>39257</v>
      </c>
      <c r="B499" s="8"/>
      <c r="C499" s="8"/>
    </row>
    <row r="500" spans="1:3" x14ac:dyDescent="0.3">
      <c r="A500" s="7">
        <v>39264</v>
      </c>
      <c r="B500" s="8"/>
      <c r="C500" s="8"/>
    </row>
    <row r="501" spans="1:3" x14ac:dyDescent="0.3">
      <c r="A501" s="7">
        <v>39271</v>
      </c>
      <c r="B501" s="8"/>
      <c r="C501" s="8"/>
    </row>
    <row r="502" spans="1:3" x14ac:dyDescent="0.3">
      <c r="A502" s="7">
        <v>39278</v>
      </c>
      <c r="B502" s="8"/>
      <c r="C502" s="8"/>
    </row>
    <row r="503" spans="1:3" x14ac:dyDescent="0.3">
      <c r="A503" s="7">
        <v>39285</v>
      </c>
      <c r="B503" s="8"/>
      <c r="C503" s="8"/>
    </row>
    <row r="504" spans="1:3" x14ac:dyDescent="0.3">
      <c r="A504" s="7">
        <v>39292</v>
      </c>
      <c r="B504" s="8"/>
      <c r="C504" s="8"/>
    </row>
    <row r="505" spans="1:3" x14ac:dyDescent="0.3">
      <c r="A505" s="7">
        <v>39299</v>
      </c>
      <c r="B505" s="8"/>
      <c r="C505" s="8"/>
    </row>
    <row r="506" spans="1:3" x14ac:dyDescent="0.3">
      <c r="A506" s="7">
        <v>39306</v>
      </c>
      <c r="B506" s="8"/>
      <c r="C506" s="8"/>
    </row>
    <row r="507" spans="1:3" x14ac:dyDescent="0.3">
      <c r="A507" s="7">
        <v>39313</v>
      </c>
      <c r="B507" s="8"/>
      <c r="C507" s="8"/>
    </row>
    <row r="508" spans="1:3" x14ac:dyDescent="0.3">
      <c r="A508" s="7">
        <v>39320</v>
      </c>
      <c r="B508" s="8"/>
      <c r="C508" s="8"/>
    </row>
    <row r="509" spans="1:3" x14ac:dyDescent="0.3">
      <c r="A509" s="7">
        <v>39327</v>
      </c>
      <c r="B509" s="8"/>
      <c r="C509" s="8"/>
    </row>
    <row r="510" spans="1:3" x14ac:dyDescent="0.3">
      <c r="A510" s="7">
        <v>39334</v>
      </c>
      <c r="B510" s="8"/>
      <c r="C510" s="8"/>
    </row>
    <row r="511" spans="1:3" x14ac:dyDescent="0.3">
      <c r="A511" s="7">
        <v>39341</v>
      </c>
      <c r="B511" s="8"/>
      <c r="C511" s="8"/>
    </row>
    <row r="512" spans="1:3" x14ac:dyDescent="0.3">
      <c r="A512" s="7">
        <v>39348</v>
      </c>
      <c r="B512" s="8"/>
      <c r="C512" s="8"/>
    </row>
    <row r="513" spans="1:3" x14ac:dyDescent="0.3">
      <c r="A513" s="7">
        <v>39355</v>
      </c>
      <c r="B513" s="8"/>
      <c r="C513" s="8"/>
    </row>
    <row r="514" spans="1:3" x14ac:dyDescent="0.3">
      <c r="A514" s="7">
        <v>39362</v>
      </c>
      <c r="B514" s="8"/>
      <c r="C514" s="8"/>
    </row>
    <row r="515" spans="1:3" x14ac:dyDescent="0.3">
      <c r="A515" s="7">
        <v>39369</v>
      </c>
      <c r="B515" s="8"/>
      <c r="C515" s="8"/>
    </row>
    <row r="516" spans="1:3" x14ac:dyDescent="0.3">
      <c r="A516" s="7">
        <v>39376</v>
      </c>
      <c r="B516" s="8"/>
      <c r="C516" s="8"/>
    </row>
    <row r="517" spans="1:3" x14ac:dyDescent="0.3">
      <c r="A517" s="7">
        <v>39383</v>
      </c>
      <c r="B517" s="8"/>
      <c r="C517" s="8"/>
    </row>
    <row r="518" spans="1:3" x14ac:dyDescent="0.3">
      <c r="A518" s="7">
        <v>39390</v>
      </c>
      <c r="B518" s="8"/>
      <c r="C518" s="8"/>
    </row>
    <row r="519" spans="1:3" x14ac:dyDescent="0.3">
      <c r="A519" s="7">
        <v>39397</v>
      </c>
      <c r="B519" s="8"/>
      <c r="C519" s="8"/>
    </row>
    <row r="520" spans="1:3" x14ac:dyDescent="0.3">
      <c r="A520" s="7">
        <v>39404</v>
      </c>
      <c r="B520" s="8"/>
      <c r="C520" s="8"/>
    </row>
    <row r="521" spans="1:3" x14ac:dyDescent="0.3">
      <c r="A521" s="7">
        <v>39411</v>
      </c>
      <c r="B521" s="8"/>
      <c r="C521" s="8"/>
    </row>
    <row r="522" spans="1:3" x14ac:dyDescent="0.3">
      <c r="A522" s="7">
        <v>39418</v>
      </c>
      <c r="B522" s="8"/>
      <c r="C522" s="8"/>
    </row>
    <row r="523" spans="1:3" x14ac:dyDescent="0.3">
      <c r="A523" s="7">
        <v>39425</v>
      </c>
      <c r="B523" s="8"/>
      <c r="C523" s="8"/>
    </row>
    <row r="524" spans="1:3" x14ac:dyDescent="0.3">
      <c r="A524" s="7">
        <v>39432</v>
      </c>
      <c r="B524" s="8"/>
      <c r="C524" s="8"/>
    </row>
    <row r="525" spans="1:3" x14ac:dyDescent="0.3">
      <c r="A525" s="7">
        <v>39439</v>
      </c>
      <c r="B525" s="8"/>
      <c r="C525" s="8"/>
    </row>
    <row r="526" spans="1:3" x14ac:dyDescent="0.3">
      <c r="A526" s="7">
        <v>39446</v>
      </c>
      <c r="B526" s="8"/>
      <c r="C526" s="8"/>
    </row>
    <row r="527" spans="1:3" x14ac:dyDescent="0.3">
      <c r="A527" s="7">
        <v>39453</v>
      </c>
      <c r="B527" s="8"/>
      <c r="C527" s="8"/>
    </row>
    <row r="528" spans="1:3" x14ac:dyDescent="0.3">
      <c r="A528" s="7">
        <v>39460</v>
      </c>
      <c r="B528" s="8"/>
      <c r="C528" s="8"/>
    </row>
    <row r="529" spans="1:3" x14ac:dyDescent="0.3">
      <c r="A529" s="7">
        <v>39467</v>
      </c>
      <c r="B529" s="8"/>
      <c r="C529" s="8"/>
    </row>
    <row r="530" spans="1:3" x14ac:dyDescent="0.3">
      <c r="A530" s="7">
        <v>39474</v>
      </c>
      <c r="B530" s="8"/>
      <c r="C530" s="8"/>
    </row>
    <row r="531" spans="1:3" x14ac:dyDescent="0.3">
      <c r="A531" s="7">
        <v>39481</v>
      </c>
      <c r="B531" s="8"/>
      <c r="C531" s="8"/>
    </row>
    <row r="532" spans="1:3" x14ac:dyDescent="0.3">
      <c r="A532" s="7">
        <v>39488</v>
      </c>
      <c r="B532" s="8"/>
      <c r="C532" s="8"/>
    </row>
    <row r="533" spans="1:3" x14ac:dyDescent="0.3">
      <c r="A533" s="7">
        <v>39495</v>
      </c>
      <c r="B533" s="8"/>
      <c r="C533" s="8"/>
    </row>
    <row r="534" spans="1:3" x14ac:dyDescent="0.3">
      <c r="A534" s="7">
        <v>39502</v>
      </c>
      <c r="B534" s="8"/>
      <c r="C534" s="8"/>
    </row>
    <row r="535" spans="1:3" x14ac:dyDescent="0.3">
      <c r="A535" s="7">
        <v>39509</v>
      </c>
      <c r="B535" s="8"/>
      <c r="C535" s="8"/>
    </row>
    <row r="536" spans="1:3" x14ac:dyDescent="0.3">
      <c r="A536" s="7">
        <v>39516</v>
      </c>
      <c r="B536" s="8"/>
      <c r="C536" s="8"/>
    </row>
    <row r="537" spans="1:3" x14ac:dyDescent="0.3">
      <c r="A537" s="7">
        <v>39523</v>
      </c>
      <c r="B537" s="8"/>
      <c r="C537" s="8"/>
    </row>
    <row r="538" spans="1:3" x14ac:dyDescent="0.3">
      <c r="A538" s="7">
        <v>39530</v>
      </c>
      <c r="B538" s="8"/>
      <c r="C538" s="8"/>
    </row>
    <row r="539" spans="1:3" x14ac:dyDescent="0.3">
      <c r="A539" s="7">
        <v>39537</v>
      </c>
      <c r="B539" s="8"/>
      <c r="C539" s="8"/>
    </row>
    <row r="540" spans="1:3" x14ac:dyDescent="0.3">
      <c r="A540" s="7">
        <v>39544</v>
      </c>
      <c r="B540" s="8"/>
      <c r="C540" s="8"/>
    </row>
    <row r="541" spans="1:3" x14ac:dyDescent="0.3">
      <c r="A541" s="7">
        <v>39551</v>
      </c>
      <c r="B541" s="8"/>
      <c r="C541" s="8"/>
    </row>
    <row r="542" spans="1:3" x14ac:dyDescent="0.3">
      <c r="A542" s="7">
        <v>39558</v>
      </c>
      <c r="B542" s="8"/>
      <c r="C542" s="8"/>
    </row>
    <row r="543" spans="1:3" x14ac:dyDescent="0.3">
      <c r="A543" s="7">
        <v>39565</v>
      </c>
      <c r="B543" s="8"/>
      <c r="C543" s="8"/>
    </row>
    <row r="544" spans="1:3" x14ac:dyDescent="0.3">
      <c r="A544" s="7">
        <v>39572</v>
      </c>
      <c r="B544" s="8"/>
      <c r="C544" s="8"/>
    </row>
    <row r="545" spans="1:3" x14ac:dyDescent="0.3">
      <c r="A545" s="7">
        <v>39579</v>
      </c>
      <c r="B545" s="8"/>
      <c r="C545" s="8"/>
    </row>
    <row r="546" spans="1:3" x14ac:dyDescent="0.3">
      <c r="A546" s="7">
        <v>39586</v>
      </c>
      <c r="B546" s="8"/>
      <c r="C546" s="8"/>
    </row>
    <row r="547" spans="1:3" x14ac:dyDescent="0.3">
      <c r="A547" s="7">
        <v>39593</v>
      </c>
      <c r="B547" s="8"/>
      <c r="C547" s="8"/>
    </row>
    <row r="548" spans="1:3" x14ac:dyDescent="0.3">
      <c r="A548" s="7">
        <v>39600</v>
      </c>
      <c r="B548" s="8"/>
      <c r="C548" s="8"/>
    </row>
    <row r="549" spans="1:3" x14ac:dyDescent="0.3">
      <c r="A549" s="7">
        <v>39607</v>
      </c>
      <c r="B549" s="8"/>
      <c r="C549" s="8"/>
    </row>
    <row r="550" spans="1:3" x14ac:dyDescent="0.3">
      <c r="A550" s="7">
        <v>39614</v>
      </c>
      <c r="B550" s="8"/>
      <c r="C550" s="8"/>
    </row>
    <row r="551" spans="1:3" x14ac:dyDescent="0.3">
      <c r="A551" s="7">
        <v>39621</v>
      </c>
      <c r="B551" s="8"/>
      <c r="C551" s="8"/>
    </row>
    <row r="552" spans="1:3" x14ac:dyDescent="0.3">
      <c r="A552" s="7">
        <v>39628</v>
      </c>
      <c r="B552" s="8"/>
      <c r="C552" s="8"/>
    </row>
    <row r="553" spans="1:3" x14ac:dyDescent="0.3">
      <c r="A553" s="7">
        <v>39635</v>
      </c>
      <c r="B553" s="8"/>
      <c r="C553" s="8"/>
    </row>
    <row r="554" spans="1:3" x14ac:dyDescent="0.3">
      <c r="A554" s="7">
        <v>39642</v>
      </c>
      <c r="B554" s="8"/>
      <c r="C554" s="8"/>
    </row>
    <row r="555" spans="1:3" x14ac:dyDescent="0.3">
      <c r="A555" s="7">
        <v>39649</v>
      </c>
      <c r="B555" s="8"/>
      <c r="C555" s="8"/>
    </row>
    <row r="556" spans="1:3" x14ac:dyDescent="0.3">
      <c r="A556" s="7">
        <v>39656</v>
      </c>
      <c r="B556" s="8"/>
      <c r="C556" s="8"/>
    </row>
    <row r="557" spans="1:3" x14ac:dyDescent="0.3">
      <c r="A557" s="7">
        <v>39663</v>
      </c>
      <c r="B557" s="8"/>
      <c r="C557" s="8"/>
    </row>
    <row r="558" spans="1:3" x14ac:dyDescent="0.3">
      <c r="A558" s="7">
        <v>39670</v>
      </c>
      <c r="B558" s="8"/>
      <c r="C558" s="8"/>
    </row>
    <row r="559" spans="1:3" x14ac:dyDescent="0.3">
      <c r="A559" s="7">
        <v>39677</v>
      </c>
      <c r="B559" s="8"/>
      <c r="C559" s="8"/>
    </row>
    <row r="560" spans="1:3" x14ac:dyDescent="0.3">
      <c r="A560" s="7">
        <v>39684</v>
      </c>
      <c r="B560" s="8"/>
      <c r="C560" s="8"/>
    </row>
    <row r="561" spans="1:3" x14ac:dyDescent="0.3">
      <c r="A561" s="7">
        <v>39691</v>
      </c>
      <c r="B561" s="8"/>
      <c r="C561" s="8"/>
    </row>
    <row r="562" spans="1:3" x14ac:dyDescent="0.3">
      <c r="A562" s="7">
        <v>39698</v>
      </c>
      <c r="B562" s="8"/>
      <c r="C562" s="8"/>
    </row>
    <row r="563" spans="1:3" x14ac:dyDescent="0.3">
      <c r="A563" s="7">
        <v>39705</v>
      </c>
      <c r="B563" s="8"/>
      <c r="C563" s="8"/>
    </row>
    <row r="564" spans="1:3" x14ac:dyDescent="0.3">
      <c r="A564" s="7">
        <v>39712</v>
      </c>
      <c r="B564" s="8"/>
      <c r="C564" s="8"/>
    </row>
    <row r="565" spans="1:3" x14ac:dyDescent="0.3">
      <c r="A565" s="7">
        <v>39719</v>
      </c>
      <c r="B565" s="8"/>
      <c r="C565" s="8"/>
    </row>
    <row r="566" spans="1:3" x14ac:dyDescent="0.3">
      <c r="A566" s="7">
        <v>39726</v>
      </c>
      <c r="B566" s="8"/>
      <c r="C566" s="8"/>
    </row>
    <row r="567" spans="1:3" x14ac:dyDescent="0.3">
      <c r="A567" s="7">
        <v>39733</v>
      </c>
      <c r="B567" s="8"/>
      <c r="C567" s="8"/>
    </row>
    <row r="568" spans="1:3" x14ac:dyDescent="0.3">
      <c r="A568" s="7">
        <v>39740</v>
      </c>
      <c r="B568" s="8"/>
      <c r="C568" s="8"/>
    </row>
    <row r="569" spans="1:3" x14ac:dyDescent="0.3">
      <c r="A569" s="7">
        <v>39747</v>
      </c>
      <c r="B569" s="8"/>
      <c r="C569" s="8"/>
    </row>
    <row r="570" spans="1:3" x14ac:dyDescent="0.3">
      <c r="A570" s="7">
        <v>39754</v>
      </c>
      <c r="B570" s="8"/>
      <c r="C570" s="8"/>
    </row>
    <row r="571" spans="1:3" x14ac:dyDescent="0.3">
      <c r="A571" s="7">
        <v>39761</v>
      </c>
      <c r="B571" s="8"/>
      <c r="C571" s="8"/>
    </row>
    <row r="572" spans="1:3" x14ac:dyDescent="0.3">
      <c r="A572" s="7">
        <v>39768</v>
      </c>
      <c r="B572" s="8"/>
      <c r="C572" s="8"/>
    </row>
    <row r="573" spans="1:3" x14ac:dyDescent="0.3">
      <c r="A573" s="7">
        <v>39775</v>
      </c>
      <c r="B573" s="8"/>
      <c r="C573" s="8"/>
    </row>
    <row r="574" spans="1:3" x14ac:dyDescent="0.3">
      <c r="A574" s="7">
        <v>39782</v>
      </c>
      <c r="B574" s="8"/>
      <c r="C574" s="8"/>
    </row>
    <row r="575" spans="1:3" x14ac:dyDescent="0.3">
      <c r="A575" s="7">
        <v>39789</v>
      </c>
      <c r="B575" s="8"/>
      <c r="C575" s="8"/>
    </row>
    <row r="576" spans="1:3" x14ac:dyDescent="0.3">
      <c r="A576" s="7">
        <v>39796</v>
      </c>
      <c r="B576" s="8"/>
      <c r="C576" s="8"/>
    </row>
    <row r="577" spans="1:3" x14ac:dyDescent="0.3">
      <c r="A577" s="7">
        <v>39803</v>
      </c>
      <c r="B577" s="8"/>
      <c r="C577" s="8"/>
    </row>
    <row r="578" spans="1:3" x14ac:dyDescent="0.3">
      <c r="A578" s="7">
        <v>39810</v>
      </c>
      <c r="B578" s="8"/>
      <c r="C578" s="8"/>
    </row>
    <row r="579" spans="1:3" x14ac:dyDescent="0.3">
      <c r="A579" s="7">
        <v>39817</v>
      </c>
      <c r="B579" s="8"/>
      <c r="C579" s="8"/>
    </row>
    <row r="580" spans="1:3" x14ac:dyDescent="0.3">
      <c r="A580" s="7">
        <v>39824</v>
      </c>
      <c r="B580" s="8"/>
      <c r="C580" s="8"/>
    </row>
    <row r="581" spans="1:3" x14ac:dyDescent="0.3">
      <c r="A581" s="7">
        <v>39831</v>
      </c>
      <c r="B581" s="8"/>
      <c r="C581" s="8"/>
    </row>
    <row r="582" spans="1:3" x14ac:dyDescent="0.3">
      <c r="A582" s="7">
        <v>39838</v>
      </c>
      <c r="B582" s="8"/>
      <c r="C582" s="8"/>
    </row>
    <row r="583" spans="1:3" x14ac:dyDescent="0.3">
      <c r="A583" s="7">
        <v>39845</v>
      </c>
      <c r="B583" s="8"/>
      <c r="C583" s="8"/>
    </row>
    <row r="584" spans="1:3" x14ac:dyDescent="0.3">
      <c r="A584" s="7">
        <v>39852</v>
      </c>
      <c r="B584" s="8"/>
      <c r="C584" s="8"/>
    </row>
    <row r="585" spans="1:3" x14ac:dyDescent="0.3">
      <c r="A585" s="7">
        <v>39859</v>
      </c>
      <c r="B585" s="8"/>
      <c r="C585" s="8"/>
    </row>
    <row r="586" spans="1:3" x14ac:dyDescent="0.3">
      <c r="A586" s="7">
        <v>39866</v>
      </c>
      <c r="B586" s="8"/>
      <c r="C586" s="8"/>
    </row>
    <row r="587" spans="1:3" x14ac:dyDescent="0.3">
      <c r="A587" s="7">
        <v>39873</v>
      </c>
      <c r="B587" s="8"/>
      <c r="C587" s="8"/>
    </row>
    <row r="588" spans="1:3" x14ac:dyDescent="0.3">
      <c r="A588" s="7">
        <v>39880</v>
      </c>
      <c r="B588" s="8"/>
      <c r="C588" s="8"/>
    </row>
    <row r="589" spans="1:3" x14ac:dyDescent="0.3">
      <c r="A589" s="7">
        <v>39887</v>
      </c>
      <c r="B589" s="8"/>
      <c r="C589" s="8"/>
    </row>
    <row r="590" spans="1:3" x14ac:dyDescent="0.3">
      <c r="A590" s="7">
        <v>39894</v>
      </c>
      <c r="B590" s="8"/>
      <c r="C590" s="8"/>
    </row>
    <row r="591" spans="1:3" x14ac:dyDescent="0.3">
      <c r="A591" s="7">
        <v>39901</v>
      </c>
      <c r="B591" s="8"/>
      <c r="C591" s="8"/>
    </row>
    <row r="592" spans="1:3" x14ac:dyDescent="0.3">
      <c r="A592" s="7">
        <v>39908</v>
      </c>
      <c r="B592" s="8"/>
      <c r="C592" s="8"/>
    </row>
    <row r="593" spans="1:3" x14ac:dyDescent="0.3">
      <c r="A593" s="7">
        <v>39915</v>
      </c>
      <c r="B593" s="8"/>
      <c r="C593" s="8"/>
    </row>
    <row r="594" spans="1:3" x14ac:dyDescent="0.3">
      <c r="A594" s="7">
        <v>39922</v>
      </c>
      <c r="B594" s="8"/>
      <c r="C594" s="8"/>
    </row>
    <row r="595" spans="1:3" x14ac:dyDescent="0.3">
      <c r="A595" s="7">
        <v>39929</v>
      </c>
      <c r="B595" s="8"/>
      <c r="C595" s="8"/>
    </row>
    <row r="596" spans="1:3" x14ac:dyDescent="0.3">
      <c r="A596" s="7">
        <v>39936</v>
      </c>
      <c r="B596" s="8"/>
      <c r="C596" s="8"/>
    </row>
    <row r="597" spans="1:3" x14ac:dyDescent="0.3">
      <c r="A597" s="7">
        <v>39943</v>
      </c>
      <c r="B597" s="8"/>
      <c r="C597" s="8"/>
    </row>
    <row r="598" spans="1:3" x14ac:dyDescent="0.3">
      <c r="A598" s="7">
        <v>39950</v>
      </c>
      <c r="B598" s="8"/>
      <c r="C598" s="8"/>
    </row>
    <row r="599" spans="1:3" x14ac:dyDescent="0.3">
      <c r="A599" s="7">
        <v>39957</v>
      </c>
      <c r="B599" s="8"/>
      <c r="C599" s="8"/>
    </row>
    <row r="600" spans="1:3" x14ac:dyDescent="0.3">
      <c r="A600" s="7">
        <v>39964</v>
      </c>
      <c r="B600" s="8"/>
      <c r="C600" s="8"/>
    </row>
    <row r="601" spans="1:3" x14ac:dyDescent="0.3">
      <c r="A601" s="7">
        <v>39971</v>
      </c>
      <c r="B601" s="8"/>
      <c r="C601" s="8"/>
    </row>
    <row r="602" spans="1:3" x14ac:dyDescent="0.3">
      <c r="A602" s="7">
        <v>39978</v>
      </c>
      <c r="B602" s="8"/>
      <c r="C602" s="8"/>
    </row>
    <row r="603" spans="1:3" x14ac:dyDescent="0.3">
      <c r="A603" s="7">
        <v>39985</v>
      </c>
      <c r="B603" s="8"/>
      <c r="C603" s="8"/>
    </row>
    <row r="604" spans="1:3" x14ac:dyDescent="0.3">
      <c r="A604" s="7">
        <v>39992</v>
      </c>
      <c r="B604" s="8"/>
      <c r="C604" s="8"/>
    </row>
    <row r="605" spans="1:3" x14ac:dyDescent="0.3">
      <c r="A605" s="7">
        <v>39999</v>
      </c>
      <c r="B605" s="8"/>
      <c r="C605" s="8"/>
    </row>
    <row r="606" spans="1:3" x14ac:dyDescent="0.3">
      <c r="A606" s="7">
        <v>40006</v>
      </c>
      <c r="B606" s="8"/>
      <c r="C606" s="8"/>
    </row>
    <row r="607" spans="1:3" x14ac:dyDescent="0.3">
      <c r="A607" s="7">
        <v>40013</v>
      </c>
      <c r="B607" s="8"/>
      <c r="C607" s="8"/>
    </row>
    <row r="608" spans="1:3" x14ac:dyDescent="0.3">
      <c r="A608" s="7">
        <v>40020</v>
      </c>
      <c r="B608" s="8"/>
      <c r="C608" s="8"/>
    </row>
    <row r="609" spans="1:3" x14ac:dyDescent="0.3">
      <c r="A609" s="7">
        <v>40027</v>
      </c>
      <c r="B609" s="8"/>
      <c r="C609" s="8"/>
    </row>
    <row r="610" spans="1:3" x14ac:dyDescent="0.3">
      <c r="A610" s="7">
        <v>40034</v>
      </c>
      <c r="B610" s="8"/>
      <c r="C610" s="8"/>
    </row>
    <row r="611" spans="1:3" x14ac:dyDescent="0.3">
      <c r="A611" s="7">
        <v>40041</v>
      </c>
      <c r="B611" s="8"/>
      <c r="C611" s="8"/>
    </row>
    <row r="612" spans="1:3" x14ac:dyDescent="0.3">
      <c r="A612" s="7">
        <v>40048</v>
      </c>
      <c r="B612" s="8"/>
      <c r="C612" s="8"/>
    </row>
    <row r="613" spans="1:3" x14ac:dyDescent="0.3">
      <c r="A613" s="7">
        <v>40055</v>
      </c>
      <c r="B613" s="8"/>
      <c r="C613" s="8"/>
    </row>
    <row r="614" spans="1:3" x14ac:dyDescent="0.3">
      <c r="A614" s="7">
        <v>40062</v>
      </c>
      <c r="B614" s="8"/>
      <c r="C614" s="8"/>
    </row>
    <row r="615" spans="1:3" x14ac:dyDescent="0.3">
      <c r="A615" s="7">
        <v>40069</v>
      </c>
      <c r="B615" s="8"/>
      <c r="C615" s="8"/>
    </row>
    <row r="616" spans="1:3" x14ac:dyDescent="0.3">
      <c r="A616" s="7">
        <v>40076</v>
      </c>
      <c r="B616" s="8"/>
      <c r="C616" s="8"/>
    </row>
    <row r="617" spans="1:3" x14ac:dyDescent="0.3">
      <c r="A617" s="7">
        <v>40083</v>
      </c>
      <c r="B617" s="8"/>
      <c r="C617" s="8"/>
    </row>
    <row r="618" spans="1:3" x14ac:dyDescent="0.3">
      <c r="A618" s="7">
        <v>40090</v>
      </c>
      <c r="B618" s="8"/>
      <c r="C618" s="8"/>
    </row>
    <row r="619" spans="1:3" x14ac:dyDescent="0.3">
      <c r="A619" s="7">
        <v>40097</v>
      </c>
      <c r="B619" s="8"/>
      <c r="C619" s="8"/>
    </row>
    <row r="620" spans="1:3" x14ac:dyDescent="0.3">
      <c r="A620" s="7">
        <v>40104</v>
      </c>
      <c r="B620" s="8"/>
      <c r="C620" s="8"/>
    </row>
    <row r="621" spans="1:3" x14ac:dyDescent="0.3">
      <c r="A621" s="7">
        <v>40111</v>
      </c>
      <c r="B621" s="8"/>
      <c r="C621" s="8"/>
    </row>
    <row r="622" spans="1:3" x14ac:dyDescent="0.3">
      <c r="A622" s="7">
        <v>40118</v>
      </c>
      <c r="B622" s="8"/>
      <c r="C622" s="8"/>
    </row>
    <row r="623" spans="1:3" x14ac:dyDescent="0.3">
      <c r="A623" s="7">
        <v>40125</v>
      </c>
      <c r="B623" s="8"/>
      <c r="C623" s="8"/>
    </row>
    <row r="624" spans="1:3" x14ac:dyDescent="0.3">
      <c r="A624" s="7">
        <v>40132</v>
      </c>
      <c r="B624" s="8"/>
      <c r="C624" s="8"/>
    </row>
    <row r="625" spans="1:3" x14ac:dyDescent="0.3">
      <c r="A625" s="7">
        <v>40139</v>
      </c>
      <c r="B625" s="8"/>
      <c r="C625" s="8"/>
    </row>
    <row r="626" spans="1:3" x14ac:dyDescent="0.3">
      <c r="A626" s="7">
        <v>40146</v>
      </c>
      <c r="B626" s="8"/>
      <c r="C626" s="8"/>
    </row>
    <row r="627" spans="1:3" x14ac:dyDescent="0.3">
      <c r="A627" s="7">
        <v>40153</v>
      </c>
      <c r="B627" s="8"/>
      <c r="C627" s="8"/>
    </row>
    <row r="628" spans="1:3" x14ac:dyDescent="0.3">
      <c r="A628" s="7">
        <v>40160</v>
      </c>
      <c r="B628" s="8"/>
      <c r="C628" s="8"/>
    </row>
    <row r="629" spans="1:3" x14ac:dyDescent="0.3">
      <c r="A629" s="7">
        <v>40167</v>
      </c>
      <c r="B629" s="8"/>
      <c r="C629" s="8"/>
    </row>
    <row r="630" spans="1:3" x14ac:dyDescent="0.3">
      <c r="A630" s="7">
        <v>40174</v>
      </c>
      <c r="B630" s="8"/>
      <c r="C630" s="8"/>
    </row>
    <row r="631" spans="1:3" x14ac:dyDescent="0.3">
      <c r="A631" s="7">
        <v>40181</v>
      </c>
      <c r="B631" s="8"/>
      <c r="C631" s="8"/>
    </row>
    <row r="632" spans="1:3" x14ac:dyDescent="0.3">
      <c r="A632" s="7">
        <v>40188</v>
      </c>
      <c r="B632" s="8"/>
      <c r="C632" s="8"/>
    </row>
    <row r="633" spans="1:3" x14ac:dyDescent="0.3">
      <c r="A633" s="7">
        <v>40195</v>
      </c>
      <c r="B633" s="8"/>
      <c r="C633" s="8"/>
    </row>
    <row r="634" spans="1:3" x14ac:dyDescent="0.3">
      <c r="A634" s="7">
        <v>40202</v>
      </c>
      <c r="B634" s="8"/>
      <c r="C634" s="8"/>
    </row>
    <row r="635" spans="1:3" x14ac:dyDescent="0.3">
      <c r="A635" s="7">
        <v>40209</v>
      </c>
      <c r="B635" s="8"/>
      <c r="C635" s="8"/>
    </row>
    <row r="636" spans="1:3" x14ac:dyDescent="0.3">
      <c r="A636" s="7">
        <v>40216</v>
      </c>
      <c r="B636" s="8"/>
      <c r="C636" s="8"/>
    </row>
    <row r="637" spans="1:3" x14ac:dyDescent="0.3">
      <c r="A637" s="7">
        <v>40223</v>
      </c>
      <c r="B637" s="8"/>
      <c r="C637" s="8"/>
    </row>
    <row r="638" spans="1:3" x14ac:dyDescent="0.3">
      <c r="A638" s="7">
        <v>40230</v>
      </c>
      <c r="B638" s="8"/>
      <c r="C638" s="8"/>
    </row>
    <row r="639" spans="1:3" x14ac:dyDescent="0.3">
      <c r="A639" s="7">
        <v>40237</v>
      </c>
      <c r="B639" s="8"/>
      <c r="C639" s="8"/>
    </row>
    <row r="640" spans="1:3" x14ac:dyDescent="0.3">
      <c r="A640" s="7">
        <v>40244</v>
      </c>
      <c r="B640" s="8"/>
      <c r="C640" s="8"/>
    </row>
    <row r="641" spans="1:3" x14ac:dyDescent="0.3">
      <c r="A641" s="7">
        <v>40251</v>
      </c>
      <c r="B641" s="8"/>
      <c r="C641" s="8"/>
    </row>
    <row r="642" spans="1:3" x14ac:dyDescent="0.3">
      <c r="A642" s="7">
        <v>40258</v>
      </c>
      <c r="B642" s="8"/>
      <c r="C642" s="8"/>
    </row>
    <row r="643" spans="1:3" x14ac:dyDescent="0.3">
      <c r="A643" s="7">
        <v>40265</v>
      </c>
      <c r="B643" s="8"/>
      <c r="C643" s="8"/>
    </row>
    <row r="644" spans="1:3" x14ac:dyDescent="0.3">
      <c r="A644" s="7">
        <v>40272</v>
      </c>
      <c r="B644" s="8"/>
      <c r="C644" s="8"/>
    </row>
    <row r="645" spans="1:3" x14ac:dyDescent="0.3">
      <c r="A645" s="7">
        <v>40279</v>
      </c>
      <c r="B645" s="8"/>
      <c r="C645" s="8"/>
    </row>
    <row r="646" spans="1:3" x14ac:dyDescent="0.3">
      <c r="A646" s="7">
        <v>40286</v>
      </c>
      <c r="B646" s="8"/>
      <c r="C646" s="8"/>
    </row>
    <row r="647" spans="1:3" x14ac:dyDescent="0.3">
      <c r="A647" s="7">
        <v>40293</v>
      </c>
      <c r="B647" s="8"/>
      <c r="C647" s="8"/>
    </row>
    <row r="648" spans="1:3" x14ac:dyDescent="0.3">
      <c r="A648" s="7">
        <v>40300</v>
      </c>
      <c r="B648" s="8"/>
      <c r="C648" s="8"/>
    </row>
    <row r="649" spans="1:3" x14ac:dyDescent="0.3">
      <c r="A649" s="7">
        <v>40307</v>
      </c>
      <c r="B649" s="8"/>
      <c r="C649" s="8"/>
    </row>
    <row r="650" spans="1:3" x14ac:dyDescent="0.3">
      <c r="A650" s="7">
        <v>40314</v>
      </c>
      <c r="B650" s="8"/>
      <c r="C650" s="8"/>
    </row>
    <row r="651" spans="1:3" x14ac:dyDescent="0.3">
      <c r="A651" s="7">
        <v>40321</v>
      </c>
      <c r="B651" s="8"/>
      <c r="C651" s="8"/>
    </row>
    <row r="652" spans="1:3" x14ac:dyDescent="0.3">
      <c r="A652" s="7">
        <v>40328</v>
      </c>
      <c r="B652" s="8"/>
      <c r="C652" s="8"/>
    </row>
    <row r="653" spans="1:3" x14ac:dyDescent="0.3">
      <c r="A653" s="7">
        <v>40335</v>
      </c>
      <c r="B653" s="8"/>
      <c r="C653" s="8"/>
    </row>
    <row r="654" spans="1:3" x14ac:dyDescent="0.3">
      <c r="A654" s="7">
        <v>40342</v>
      </c>
      <c r="B654" s="8"/>
      <c r="C654" s="8"/>
    </row>
    <row r="655" spans="1:3" x14ac:dyDescent="0.3">
      <c r="A655" s="7">
        <v>40349</v>
      </c>
      <c r="B655" s="8"/>
      <c r="C655" s="8"/>
    </row>
    <row r="656" spans="1:3" x14ac:dyDescent="0.3">
      <c r="A656" s="7">
        <v>40356</v>
      </c>
      <c r="B656" s="8"/>
      <c r="C656" s="8"/>
    </row>
    <row r="657" spans="1:3" x14ac:dyDescent="0.3">
      <c r="A657" s="7">
        <v>40363</v>
      </c>
      <c r="B657" s="8"/>
      <c r="C657" s="8"/>
    </row>
    <row r="658" spans="1:3" x14ac:dyDescent="0.3">
      <c r="A658" s="7">
        <v>40370</v>
      </c>
      <c r="B658" s="8"/>
      <c r="C658" s="8"/>
    </row>
    <row r="659" spans="1:3" x14ac:dyDescent="0.3">
      <c r="A659" s="7">
        <v>40377</v>
      </c>
      <c r="B659" s="8"/>
      <c r="C659" s="8"/>
    </row>
    <row r="660" spans="1:3" x14ac:dyDescent="0.3">
      <c r="A660" s="7">
        <v>40384</v>
      </c>
      <c r="B660" s="8"/>
      <c r="C660" s="8"/>
    </row>
    <row r="661" spans="1:3" x14ac:dyDescent="0.3">
      <c r="A661" s="7">
        <v>40391</v>
      </c>
      <c r="B661" s="8"/>
      <c r="C661" s="8"/>
    </row>
    <row r="662" spans="1:3" x14ac:dyDescent="0.3">
      <c r="A662" s="7">
        <v>40398</v>
      </c>
      <c r="B662" s="8"/>
      <c r="C662" s="8"/>
    </row>
    <row r="663" spans="1:3" x14ac:dyDescent="0.3">
      <c r="A663" s="7">
        <v>40405</v>
      </c>
      <c r="B663" s="8"/>
      <c r="C663" s="8"/>
    </row>
    <row r="664" spans="1:3" x14ac:dyDescent="0.3">
      <c r="A664" s="7">
        <v>40412</v>
      </c>
      <c r="B664" s="8"/>
      <c r="C664" s="8"/>
    </row>
    <row r="665" spans="1:3" x14ac:dyDescent="0.3">
      <c r="A665" s="7">
        <v>40419</v>
      </c>
      <c r="B665" s="8"/>
      <c r="C665" s="8"/>
    </row>
    <row r="666" spans="1:3" x14ac:dyDescent="0.3">
      <c r="A666" s="7">
        <v>40426</v>
      </c>
      <c r="B666" s="8"/>
      <c r="C666" s="8"/>
    </row>
    <row r="667" spans="1:3" x14ac:dyDescent="0.3">
      <c r="A667" s="7">
        <v>40433</v>
      </c>
      <c r="B667" s="8"/>
      <c r="C667" s="8"/>
    </row>
    <row r="668" spans="1:3" x14ac:dyDescent="0.3">
      <c r="A668" s="7">
        <v>40440</v>
      </c>
      <c r="B668" s="8"/>
      <c r="C668" s="8"/>
    </row>
    <row r="669" spans="1:3" x14ac:dyDescent="0.3">
      <c r="A669" s="7">
        <v>40447</v>
      </c>
      <c r="B669" s="8"/>
      <c r="C669" s="8"/>
    </row>
    <row r="670" spans="1:3" x14ac:dyDescent="0.3">
      <c r="A670" s="7">
        <v>40454</v>
      </c>
      <c r="B670" s="8"/>
      <c r="C670" s="8"/>
    </row>
    <row r="671" spans="1:3" x14ac:dyDescent="0.3">
      <c r="A671" s="7">
        <v>40461</v>
      </c>
      <c r="B671" s="8"/>
      <c r="C671" s="8"/>
    </row>
    <row r="672" spans="1:3" x14ac:dyDescent="0.3">
      <c r="A672" s="7">
        <v>40468</v>
      </c>
      <c r="B672" s="8"/>
      <c r="C672" s="8"/>
    </row>
    <row r="673" spans="1:3" x14ac:dyDescent="0.3">
      <c r="A673" s="7">
        <v>40475</v>
      </c>
      <c r="B673" s="8"/>
      <c r="C673" s="8"/>
    </row>
    <row r="674" spans="1:3" x14ac:dyDescent="0.3">
      <c r="A674" s="7">
        <v>40482</v>
      </c>
      <c r="B674" s="8"/>
      <c r="C674" s="8"/>
    </row>
    <row r="675" spans="1:3" x14ac:dyDescent="0.3">
      <c r="A675" s="7">
        <v>40489</v>
      </c>
      <c r="B675" s="8"/>
      <c r="C675" s="8"/>
    </row>
    <row r="676" spans="1:3" x14ac:dyDescent="0.3">
      <c r="A676" s="7">
        <v>40496</v>
      </c>
      <c r="B676" s="8"/>
      <c r="C676" s="8"/>
    </row>
    <row r="677" spans="1:3" x14ac:dyDescent="0.3">
      <c r="A677" s="7">
        <v>40503</v>
      </c>
      <c r="B677" s="8"/>
      <c r="C677" s="8"/>
    </row>
    <row r="678" spans="1:3" x14ac:dyDescent="0.3">
      <c r="A678" s="7">
        <v>40510</v>
      </c>
      <c r="B678" s="8"/>
      <c r="C678" s="8"/>
    </row>
    <row r="679" spans="1:3" x14ac:dyDescent="0.3">
      <c r="A679" s="7">
        <v>40517</v>
      </c>
      <c r="B679" s="8"/>
      <c r="C679" s="8"/>
    </row>
    <row r="680" spans="1:3" x14ac:dyDescent="0.3">
      <c r="A680" s="7">
        <v>40524</v>
      </c>
      <c r="B680" s="8"/>
      <c r="C680" s="8"/>
    </row>
    <row r="681" spans="1:3" x14ac:dyDescent="0.3">
      <c r="A681" s="7">
        <v>40531</v>
      </c>
      <c r="B681" s="8"/>
      <c r="C681" s="8"/>
    </row>
    <row r="682" spans="1:3" x14ac:dyDescent="0.3">
      <c r="A682" s="7">
        <v>40538</v>
      </c>
      <c r="B682" s="8"/>
      <c r="C682" s="8"/>
    </row>
    <row r="683" spans="1:3" x14ac:dyDescent="0.3">
      <c r="A683" s="7">
        <v>40545</v>
      </c>
      <c r="B683" s="8"/>
      <c r="C683" s="8"/>
    </row>
    <row r="684" spans="1:3" x14ac:dyDescent="0.3">
      <c r="A684" s="7">
        <v>40552</v>
      </c>
      <c r="B684" s="8"/>
      <c r="C684" s="8"/>
    </row>
    <row r="685" spans="1:3" x14ac:dyDescent="0.3">
      <c r="A685" s="7">
        <v>40559</v>
      </c>
      <c r="B685" s="8"/>
      <c r="C685" s="8"/>
    </row>
    <row r="686" spans="1:3" x14ac:dyDescent="0.3">
      <c r="A686" s="7">
        <v>40566</v>
      </c>
      <c r="B686" s="8"/>
      <c r="C686" s="8"/>
    </row>
    <row r="687" spans="1:3" x14ac:dyDescent="0.3">
      <c r="A687" s="7">
        <v>40573</v>
      </c>
      <c r="B687" s="8"/>
      <c r="C687" s="8"/>
    </row>
    <row r="688" spans="1:3" x14ac:dyDescent="0.3">
      <c r="A688" s="7">
        <v>40580</v>
      </c>
      <c r="B688" s="8"/>
      <c r="C688" s="8"/>
    </row>
    <row r="689" spans="1:3" x14ac:dyDescent="0.3">
      <c r="A689" s="7">
        <v>40587</v>
      </c>
      <c r="B689" s="8"/>
      <c r="C689" s="8"/>
    </row>
    <row r="690" spans="1:3" x14ac:dyDescent="0.3">
      <c r="A690" s="7">
        <v>40594</v>
      </c>
      <c r="B690" s="8"/>
      <c r="C690" s="8"/>
    </row>
    <row r="691" spans="1:3" x14ac:dyDescent="0.3">
      <c r="A691" s="7">
        <v>40601</v>
      </c>
      <c r="B691" s="8"/>
      <c r="C691" s="8"/>
    </row>
    <row r="692" spans="1:3" x14ac:dyDescent="0.3">
      <c r="A692" s="7">
        <v>40608</v>
      </c>
      <c r="B692" s="8"/>
      <c r="C692" s="8"/>
    </row>
    <row r="693" spans="1:3" x14ac:dyDescent="0.3">
      <c r="A693" s="7">
        <v>40615</v>
      </c>
      <c r="B693" s="8"/>
      <c r="C693" s="8"/>
    </row>
    <row r="694" spans="1:3" x14ac:dyDescent="0.3">
      <c r="A694" s="7">
        <v>40622</v>
      </c>
      <c r="B694" s="8"/>
      <c r="C694" s="8"/>
    </row>
    <row r="695" spans="1:3" x14ac:dyDescent="0.3">
      <c r="A695" s="7">
        <v>40629</v>
      </c>
      <c r="B695" s="8"/>
      <c r="C695" s="8"/>
    </row>
    <row r="696" spans="1:3" x14ac:dyDescent="0.3">
      <c r="A696" s="7">
        <v>40636</v>
      </c>
      <c r="B696" s="8"/>
      <c r="C696" s="8"/>
    </row>
    <row r="697" spans="1:3" x14ac:dyDescent="0.3">
      <c r="A697" s="7">
        <v>40643</v>
      </c>
      <c r="B697" s="8"/>
      <c r="C697" s="8"/>
    </row>
    <row r="698" spans="1:3" x14ac:dyDescent="0.3">
      <c r="A698" s="7">
        <v>40650</v>
      </c>
      <c r="B698" s="8"/>
      <c r="C698" s="8"/>
    </row>
    <row r="699" spans="1:3" x14ac:dyDescent="0.3">
      <c r="A699" s="7">
        <v>40657</v>
      </c>
      <c r="B699" s="8"/>
      <c r="C699" s="8"/>
    </row>
    <row r="700" spans="1:3" x14ac:dyDescent="0.3">
      <c r="A700" s="7">
        <v>40664</v>
      </c>
      <c r="B700" s="8"/>
      <c r="C700" s="8"/>
    </row>
    <row r="701" spans="1:3" x14ac:dyDescent="0.3">
      <c r="A701" s="7">
        <v>40671</v>
      </c>
      <c r="B701" s="8"/>
      <c r="C701" s="8"/>
    </row>
    <row r="702" spans="1:3" x14ac:dyDescent="0.3">
      <c r="A702" s="7">
        <v>40678</v>
      </c>
      <c r="B702" s="8"/>
      <c r="C702" s="8"/>
    </row>
    <row r="703" spans="1:3" x14ac:dyDescent="0.3">
      <c r="A703" s="7">
        <v>40685</v>
      </c>
      <c r="B703" s="8"/>
      <c r="C703" s="8"/>
    </row>
    <row r="704" spans="1:3" x14ac:dyDescent="0.3">
      <c r="A704" s="7">
        <v>40692</v>
      </c>
      <c r="B704" s="8"/>
      <c r="C704" s="8"/>
    </row>
    <row r="705" spans="1:3" x14ac:dyDescent="0.3">
      <c r="A705" s="7">
        <v>40699</v>
      </c>
      <c r="B705" s="8"/>
      <c r="C705" s="8"/>
    </row>
    <row r="706" spans="1:3" x14ac:dyDescent="0.3">
      <c r="A706" s="7">
        <v>40706</v>
      </c>
      <c r="B706" s="8"/>
      <c r="C706" s="8"/>
    </row>
    <row r="707" spans="1:3" x14ac:dyDescent="0.3">
      <c r="A707" s="7">
        <v>40713</v>
      </c>
      <c r="B707" s="8"/>
      <c r="C707" s="8"/>
    </row>
    <row r="708" spans="1:3" x14ac:dyDescent="0.3">
      <c r="A708" s="7">
        <v>40720</v>
      </c>
      <c r="B708" s="8"/>
      <c r="C708" s="8"/>
    </row>
    <row r="709" spans="1:3" x14ac:dyDescent="0.3">
      <c r="A709" s="7">
        <v>40727</v>
      </c>
      <c r="B709" s="8"/>
      <c r="C709" s="8"/>
    </row>
    <row r="710" spans="1:3" x14ac:dyDescent="0.3">
      <c r="A710" s="7">
        <v>40734</v>
      </c>
      <c r="B710" s="8"/>
      <c r="C710" s="8"/>
    </row>
    <row r="711" spans="1:3" x14ac:dyDescent="0.3">
      <c r="A711" s="7">
        <v>40741</v>
      </c>
      <c r="B711" s="8"/>
      <c r="C711" s="8"/>
    </row>
    <row r="712" spans="1:3" x14ac:dyDescent="0.3">
      <c r="A712" s="7">
        <v>40748</v>
      </c>
      <c r="B712" s="8"/>
      <c r="C712" s="8"/>
    </row>
    <row r="713" spans="1:3" x14ac:dyDescent="0.3">
      <c r="A713" s="7">
        <v>40755</v>
      </c>
      <c r="B713" s="8"/>
      <c r="C713" s="8"/>
    </row>
    <row r="714" spans="1:3" x14ac:dyDescent="0.3">
      <c r="A714" s="7">
        <v>40762</v>
      </c>
      <c r="B714" s="8"/>
      <c r="C714" s="8"/>
    </row>
    <row r="715" spans="1:3" x14ac:dyDescent="0.3">
      <c r="A715" s="7">
        <v>40769</v>
      </c>
      <c r="B715" s="8"/>
      <c r="C715" s="8"/>
    </row>
    <row r="716" spans="1:3" x14ac:dyDescent="0.3">
      <c r="A716" s="7">
        <v>40776</v>
      </c>
      <c r="B716" s="8"/>
      <c r="C716" s="8"/>
    </row>
    <row r="717" spans="1:3" x14ac:dyDescent="0.3">
      <c r="A717" s="7">
        <v>40783</v>
      </c>
      <c r="B717" s="8"/>
      <c r="C717" s="8"/>
    </row>
    <row r="718" spans="1:3" x14ac:dyDescent="0.3">
      <c r="A718" s="7">
        <v>40790</v>
      </c>
      <c r="B718" s="8"/>
      <c r="C718" s="8"/>
    </row>
    <row r="719" spans="1:3" x14ac:dyDescent="0.3">
      <c r="A719" s="7">
        <v>40797</v>
      </c>
      <c r="B719" s="8"/>
      <c r="C719" s="8"/>
    </row>
    <row r="720" spans="1:3" x14ac:dyDescent="0.3">
      <c r="A720" s="7">
        <v>40804</v>
      </c>
      <c r="B720" s="8"/>
      <c r="C720" s="8"/>
    </row>
    <row r="721" spans="1:3" x14ac:dyDescent="0.3">
      <c r="A721" s="7">
        <v>40811</v>
      </c>
      <c r="B721" s="8"/>
      <c r="C721" s="8"/>
    </row>
    <row r="722" spans="1:3" x14ac:dyDescent="0.3">
      <c r="A722" s="7">
        <v>40818</v>
      </c>
      <c r="B722" s="8"/>
      <c r="C722" s="8"/>
    </row>
    <row r="723" spans="1:3" x14ac:dyDescent="0.3">
      <c r="A723" s="7">
        <v>40825</v>
      </c>
      <c r="B723" s="8"/>
      <c r="C723" s="8"/>
    </row>
    <row r="724" spans="1:3" x14ac:dyDescent="0.3">
      <c r="A724" s="7">
        <v>40832</v>
      </c>
      <c r="B724" s="8"/>
      <c r="C724" s="8"/>
    </row>
    <row r="725" spans="1:3" x14ac:dyDescent="0.3">
      <c r="A725" s="7">
        <v>40839</v>
      </c>
      <c r="B725" s="8"/>
      <c r="C725" s="8"/>
    </row>
    <row r="726" spans="1:3" x14ac:dyDescent="0.3">
      <c r="A726" s="7">
        <v>40846</v>
      </c>
      <c r="B726" s="8"/>
      <c r="C726" s="8"/>
    </row>
    <row r="727" spans="1:3" x14ac:dyDescent="0.3">
      <c r="A727" s="7">
        <v>40853</v>
      </c>
      <c r="B727" s="8"/>
      <c r="C727" s="8"/>
    </row>
    <row r="728" spans="1:3" x14ac:dyDescent="0.3">
      <c r="A728" s="7">
        <v>40860</v>
      </c>
      <c r="B728" s="8"/>
      <c r="C728" s="8"/>
    </row>
    <row r="729" spans="1:3" x14ac:dyDescent="0.3">
      <c r="A729" s="7">
        <v>40867</v>
      </c>
      <c r="B729" s="8"/>
      <c r="C729" s="8"/>
    </row>
    <row r="730" spans="1:3" x14ac:dyDescent="0.3">
      <c r="A730" s="7">
        <v>40874</v>
      </c>
      <c r="B730" s="8"/>
      <c r="C730" s="8"/>
    </row>
    <row r="731" spans="1:3" x14ac:dyDescent="0.3">
      <c r="A731" s="7">
        <v>40881</v>
      </c>
      <c r="B731" s="8"/>
      <c r="C731" s="8"/>
    </row>
    <row r="732" spans="1:3" x14ac:dyDescent="0.3">
      <c r="A732" s="7">
        <v>40888</v>
      </c>
      <c r="B732" s="8"/>
      <c r="C732" s="8"/>
    </row>
    <row r="733" spans="1:3" x14ac:dyDescent="0.3">
      <c r="A733" s="7">
        <v>40895</v>
      </c>
      <c r="B733" s="8"/>
      <c r="C733" s="8"/>
    </row>
    <row r="734" spans="1:3" x14ac:dyDescent="0.3">
      <c r="A734" s="7">
        <v>40902</v>
      </c>
      <c r="B734" s="8"/>
      <c r="C734" s="8"/>
    </row>
    <row r="735" spans="1:3" x14ac:dyDescent="0.3">
      <c r="A735" s="7">
        <v>40909</v>
      </c>
      <c r="B735" s="8"/>
      <c r="C735" s="8"/>
    </row>
    <row r="736" spans="1:3" x14ac:dyDescent="0.3">
      <c r="A736" s="7">
        <v>40916</v>
      </c>
      <c r="B736" s="8"/>
      <c r="C736" s="8"/>
    </row>
    <row r="737" spans="1:3" x14ac:dyDescent="0.3">
      <c r="A737" s="7">
        <v>40923</v>
      </c>
      <c r="B737" s="8"/>
      <c r="C737" s="8"/>
    </row>
    <row r="738" spans="1:3" x14ac:dyDescent="0.3">
      <c r="A738" s="7">
        <v>40930</v>
      </c>
      <c r="B738" s="8"/>
      <c r="C738" s="8"/>
    </row>
    <row r="739" spans="1:3" x14ac:dyDescent="0.3">
      <c r="A739" s="7">
        <v>40937</v>
      </c>
      <c r="B739" s="8"/>
      <c r="C739" s="8"/>
    </row>
    <row r="740" spans="1:3" x14ac:dyDescent="0.3">
      <c r="A740" s="7">
        <v>40944</v>
      </c>
      <c r="B740" s="8"/>
      <c r="C740" s="8"/>
    </row>
    <row r="741" spans="1:3" x14ac:dyDescent="0.3">
      <c r="A741" s="7">
        <v>40951</v>
      </c>
      <c r="B741" s="8"/>
      <c r="C741" s="8"/>
    </row>
    <row r="742" spans="1:3" x14ac:dyDescent="0.3">
      <c r="A742" s="7">
        <v>40958</v>
      </c>
      <c r="B742" s="8"/>
      <c r="C742" s="8"/>
    </row>
    <row r="743" spans="1:3" x14ac:dyDescent="0.3">
      <c r="A743" s="7">
        <v>40965</v>
      </c>
      <c r="B743" s="8"/>
      <c r="C743" s="8"/>
    </row>
    <row r="744" spans="1:3" x14ac:dyDescent="0.3">
      <c r="A744" s="7">
        <v>40972</v>
      </c>
      <c r="B744" s="8"/>
      <c r="C744" s="8"/>
    </row>
    <row r="745" spans="1:3" x14ac:dyDescent="0.3">
      <c r="A745" s="7">
        <v>40979</v>
      </c>
      <c r="B745" s="8"/>
      <c r="C745" s="8"/>
    </row>
    <row r="746" spans="1:3" x14ac:dyDescent="0.3">
      <c r="A746" s="7">
        <v>40986</v>
      </c>
      <c r="B746" s="8"/>
      <c r="C746" s="8"/>
    </row>
    <row r="747" spans="1:3" x14ac:dyDescent="0.3">
      <c r="A747" s="7">
        <v>40993</v>
      </c>
      <c r="B747" s="8"/>
      <c r="C747" s="8"/>
    </row>
    <row r="748" spans="1:3" x14ac:dyDescent="0.3">
      <c r="A748" s="7">
        <v>41000</v>
      </c>
      <c r="B748" s="8"/>
      <c r="C748" s="8"/>
    </row>
    <row r="749" spans="1:3" x14ac:dyDescent="0.3">
      <c r="A749" s="7">
        <v>41007</v>
      </c>
      <c r="B749" s="8"/>
      <c r="C749" s="8"/>
    </row>
    <row r="750" spans="1:3" x14ac:dyDescent="0.3">
      <c r="A750" s="7">
        <v>41014</v>
      </c>
      <c r="B750" s="8"/>
      <c r="C750" s="8"/>
    </row>
    <row r="751" spans="1:3" x14ac:dyDescent="0.3">
      <c r="A751" s="7">
        <v>41021</v>
      </c>
      <c r="B751" s="8"/>
      <c r="C751" s="8"/>
    </row>
    <row r="752" spans="1:3" x14ac:dyDescent="0.3">
      <c r="A752" s="7">
        <v>41028</v>
      </c>
      <c r="B752" s="8"/>
      <c r="C752" s="8"/>
    </row>
    <row r="753" spans="1:3" x14ac:dyDescent="0.3">
      <c r="A753" s="7">
        <v>41035</v>
      </c>
      <c r="B753" s="8"/>
      <c r="C753" s="8"/>
    </row>
    <row r="754" spans="1:3" x14ac:dyDescent="0.3">
      <c r="A754" s="7">
        <v>41042</v>
      </c>
      <c r="B754" s="8"/>
      <c r="C754" s="8"/>
    </row>
    <row r="755" spans="1:3" x14ac:dyDescent="0.3">
      <c r="A755" s="7">
        <v>41049</v>
      </c>
      <c r="B755" s="8"/>
      <c r="C755" s="8"/>
    </row>
    <row r="756" spans="1:3" x14ac:dyDescent="0.3">
      <c r="A756" s="7">
        <v>41056</v>
      </c>
      <c r="B756" s="8"/>
      <c r="C756" s="8"/>
    </row>
    <row r="757" spans="1:3" x14ac:dyDescent="0.3">
      <c r="A757" s="7">
        <v>41063</v>
      </c>
      <c r="B757" s="8"/>
      <c r="C757" s="8"/>
    </row>
    <row r="758" spans="1:3" x14ac:dyDescent="0.3">
      <c r="A758" s="7">
        <v>41070</v>
      </c>
      <c r="B758" s="8"/>
      <c r="C758" s="8"/>
    </row>
    <row r="759" spans="1:3" x14ac:dyDescent="0.3">
      <c r="A759" s="7">
        <v>41077</v>
      </c>
      <c r="B759" s="8"/>
      <c r="C759" s="8"/>
    </row>
    <row r="760" spans="1:3" x14ac:dyDescent="0.3">
      <c r="A760" s="7">
        <v>41084</v>
      </c>
      <c r="B760" s="8"/>
      <c r="C760" s="8"/>
    </row>
    <row r="761" spans="1:3" x14ac:dyDescent="0.3">
      <c r="A761" s="7">
        <v>41091</v>
      </c>
      <c r="B761" s="8"/>
      <c r="C761" s="8"/>
    </row>
    <row r="762" spans="1:3" x14ac:dyDescent="0.3">
      <c r="A762" s="7">
        <v>41098</v>
      </c>
      <c r="B762" s="8"/>
      <c r="C762" s="8"/>
    </row>
    <row r="763" spans="1:3" x14ac:dyDescent="0.3">
      <c r="A763" s="7">
        <v>41105</v>
      </c>
      <c r="B763" s="8"/>
      <c r="C763" s="8"/>
    </row>
    <row r="764" spans="1:3" x14ac:dyDescent="0.3">
      <c r="A764" s="7">
        <v>41112</v>
      </c>
      <c r="B764" s="8"/>
      <c r="C764" s="8"/>
    </row>
    <row r="765" spans="1:3" x14ac:dyDescent="0.3">
      <c r="A765" s="7">
        <v>41119</v>
      </c>
      <c r="B765" s="8"/>
      <c r="C765" s="8"/>
    </row>
    <row r="766" spans="1:3" x14ac:dyDescent="0.3">
      <c r="A766" s="7">
        <v>41126</v>
      </c>
      <c r="B766" s="8"/>
      <c r="C766" s="8"/>
    </row>
    <row r="767" spans="1:3" x14ac:dyDescent="0.3">
      <c r="A767" s="7">
        <v>41133</v>
      </c>
      <c r="B767" s="8"/>
      <c r="C767" s="8"/>
    </row>
    <row r="768" spans="1:3" x14ac:dyDescent="0.3">
      <c r="A768" s="7">
        <v>41140</v>
      </c>
      <c r="B768" s="8"/>
      <c r="C768" s="8"/>
    </row>
    <row r="769" spans="1:3" x14ac:dyDescent="0.3">
      <c r="A769" s="7">
        <v>41147</v>
      </c>
      <c r="B769" s="8"/>
      <c r="C769" s="8"/>
    </row>
    <row r="770" spans="1:3" x14ac:dyDescent="0.3">
      <c r="A770" s="7">
        <v>41154</v>
      </c>
      <c r="B770" s="8"/>
      <c r="C770" s="8"/>
    </row>
    <row r="771" spans="1:3" x14ac:dyDescent="0.3">
      <c r="A771" s="7">
        <v>41161</v>
      </c>
      <c r="B771" s="8"/>
      <c r="C771" s="8"/>
    </row>
    <row r="772" spans="1:3" x14ac:dyDescent="0.3">
      <c r="A772" s="7">
        <v>41168</v>
      </c>
      <c r="B772" s="8"/>
      <c r="C772" s="8"/>
    </row>
    <row r="773" spans="1:3" x14ac:dyDescent="0.3">
      <c r="A773" s="7">
        <v>41175</v>
      </c>
      <c r="B773" s="8"/>
      <c r="C773" s="8"/>
    </row>
    <row r="774" spans="1:3" x14ac:dyDescent="0.3">
      <c r="A774" s="7">
        <v>41182</v>
      </c>
      <c r="B774" s="8"/>
      <c r="C774" s="8"/>
    </row>
    <row r="775" spans="1:3" x14ac:dyDescent="0.3">
      <c r="A775" s="7">
        <v>41189</v>
      </c>
      <c r="B775" s="8"/>
      <c r="C775" s="8"/>
    </row>
    <row r="776" spans="1:3" x14ac:dyDescent="0.3">
      <c r="A776" s="7">
        <v>41196</v>
      </c>
      <c r="B776" s="8"/>
      <c r="C776" s="8"/>
    </row>
    <row r="777" spans="1:3" x14ac:dyDescent="0.3">
      <c r="A777" s="7">
        <v>41203</v>
      </c>
      <c r="B777" s="8"/>
      <c r="C777" s="8"/>
    </row>
    <row r="778" spans="1:3" x14ac:dyDescent="0.3">
      <c r="A778" s="7">
        <v>41210</v>
      </c>
      <c r="B778" s="8"/>
      <c r="C778" s="8"/>
    </row>
    <row r="779" spans="1:3" x14ac:dyDescent="0.3">
      <c r="A779" s="7">
        <v>41217</v>
      </c>
      <c r="B779" s="8"/>
      <c r="C779" s="8"/>
    </row>
    <row r="780" spans="1:3" x14ac:dyDescent="0.3">
      <c r="A780" s="7">
        <v>41224</v>
      </c>
      <c r="B780" s="8"/>
      <c r="C780" s="8"/>
    </row>
    <row r="781" spans="1:3" x14ac:dyDescent="0.3">
      <c r="A781" s="7">
        <v>41231</v>
      </c>
      <c r="B781" s="8"/>
      <c r="C781" s="8"/>
    </row>
    <row r="782" spans="1:3" x14ac:dyDescent="0.3">
      <c r="A782" s="7">
        <v>41238</v>
      </c>
      <c r="B782" s="8"/>
      <c r="C782" s="8"/>
    </row>
    <row r="783" spans="1:3" x14ac:dyDescent="0.3">
      <c r="A783" s="7">
        <v>41245</v>
      </c>
      <c r="B783" s="8"/>
      <c r="C783" s="8"/>
    </row>
    <row r="784" spans="1:3" x14ac:dyDescent="0.3">
      <c r="A784" s="7">
        <v>41252</v>
      </c>
      <c r="B784" s="8"/>
      <c r="C784" s="8"/>
    </row>
    <row r="785" spans="1:3" x14ac:dyDescent="0.3">
      <c r="A785" s="7">
        <v>41259</v>
      </c>
      <c r="B785" s="8"/>
      <c r="C785" s="8"/>
    </row>
    <row r="786" spans="1:3" x14ac:dyDescent="0.3">
      <c r="A786" s="7">
        <v>41266</v>
      </c>
      <c r="B786" s="8"/>
      <c r="C786" s="8"/>
    </row>
    <row r="787" spans="1:3" x14ac:dyDescent="0.3">
      <c r="A787" s="7">
        <v>41273</v>
      </c>
      <c r="B787" s="8"/>
      <c r="C787" s="8"/>
    </row>
    <row r="788" spans="1:3" x14ac:dyDescent="0.3">
      <c r="A788" s="7">
        <v>41280</v>
      </c>
      <c r="B788" s="8"/>
      <c r="C788" s="8"/>
    </row>
    <row r="789" spans="1:3" x14ac:dyDescent="0.3">
      <c r="A789" s="7">
        <v>41287</v>
      </c>
      <c r="B789" s="8"/>
      <c r="C789" s="8"/>
    </row>
    <row r="790" spans="1:3" x14ac:dyDescent="0.3">
      <c r="A790" s="7">
        <v>41294</v>
      </c>
      <c r="B790" s="8"/>
      <c r="C790" s="8"/>
    </row>
    <row r="791" spans="1:3" x14ac:dyDescent="0.3">
      <c r="A791" s="7">
        <v>41301</v>
      </c>
      <c r="B791" s="8"/>
      <c r="C791" s="8"/>
    </row>
    <row r="792" spans="1:3" x14ac:dyDescent="0.3">
      <c r="A792" s="7">
        <v>41308</v>
      </c>
      <c r="B792" s="8"/>
      <c r="C792" s="8"/>
    </row>
    <row r="793" spans="1:3" x14ac:dyDescent="0.3">
      <c r="A793" s="7">
        <v>41315</v>
      </c>
      <c r="B793" s="8"/>
      <c r="C793" s="8"/>
    </row>
    <row r="794" spans="1:3" x14ac:dyDescent="0.3">
      <c r="A794" s="7">
        <v>41322</v>
      </c>
      <c r="B794" s="8"/>
      <c r="C794" s="8"/>
    </row>
    <row r="795" spans="1:3" x14ac:dyDescent="0.3">
      <c r="A795" s="7">
        <v>41329</v>
      </c>
      <c r="B795" s="8"/>
      <c r="C795" s="8"/>
    </row>
    <row r="796" spans="1:3" x14ac:dyDescent="0.3">
      <c r="A796" s="7">
        <v>41336</v>
      </c>
      <c r="B796" s="8"/>
      <c r="C796" s="8"/>
    </row>
    <row r="797" spans="1:3" x14ac:dyDescent="0.3">
      <c r="A797" s="7">
        <v>41343</v>
      </c>
      <c r="B797" s="8"/>
      <c r="C797" s="8"/>
    </row>
    <row r="798" spans="1:3" x14ac:dyDescent="0.3">
      <c r="A798" s="7">
        <v>41350</v>
      </c>
      <c r="B798" s="8"/>
      <c r="C798" s="8"/>
    </row>
    <row r="799" spans="1:3" x14ac:dyDescent="0.3">
      <c r="A799" s="7">
        <v>41357</v>
      </c>
      <c r="B799" s="8"/>
      <c r="C799" s="8"/>
    </row>
    <row r="800" spans="1:3" x14ac:dyDescent="0.3">
      <c r="A800" s="7">
        <v>41364</v>
      </c>
      <c r="B800" s="8"/>
      <c r="C800" s="8"/>
    </row>
    <row r="801" spans="1:3" x14ac:dyDescent="0.3">
      <c r="A801" s="7">
        <v>41371</v>
      </c>
      <c r="B801" s="8"/>
      <c r="C801" s="8"/>
    </row>
    <row r="802" spans="1:3" x14ac:dyDescent="0.3">
      <c r="A802" s="7">
        <v>41378</v>
      </c>
      <c r="B802" s="8"/>
      <c r="C802" s="8"/>
    </row>
    <row r="803" spans="1:3" x14ac:dyDescent="0.3">
      <c r="A803" s="7">
        <v>41385</v>
      </c>
      <c r="B803" s="8"/>
      <c r="C803" s="8"/>
    </row>
    <row r="804" spans="1:3" x14ac:dyDescent="0.3">
      <c r="A804" s="7">
        <v>41392</v>
      </c>
      <c r="B804" s="8"/>
      <c r="C804" s="8"/>
    </row>
    <row r="805" spans="1:3" x14ac:dyDescent="0.3">
      <c r="A805" s="7">
        <v>41399</v>
      </c>
      <c r="B805" s="8"/>
      <c r="C805" s="8"/>
    </row>
    <row r="806" spans="1:3" x14ac:dyDescent="0.3">
      <c r="A806" s="7">
        <v>41406</v>
      </c>
      <c r="B806" s="8"/>
      <c r="C806" s="8"/>
    </row>
    <row r="807" spans="1:3" x14ac:dyDescent="0.3">
      <c r="A807" s="7">
        <v>41413</v>
      </c>
      <c r="B807" s="8"/>
      <c r="C807" s="8"/>
    </row>
    <row r="808" spans="1:3" x14ac:dyDescent="0.3">
      <c r="A808" s="7">
        <v>41420</v>
      </c>
      <c r="B808" s="8"/>
      <c r="C808" s="8"/>
    </row>
    <row r="809" spans="1:3" x14ac:dyDescent="0.3">
      <c r="A809" s="7">
        <v>41427</v>
      </c>
      <c r="B809" s="8"/>
      <c r="C809" s="8"/>
    </row>
    <row r="810" spans="1:3" x14ac:dyDescent="0.3">
      <c r="A810" s="7">
        <v>41434</v>
      </c>
      <c r="B810" s="8"/>
      <c r="C810" s="8"/>
    </row>
    <row r="811" spans="1:3" x14ac:dyDescent="0.3">
      <c r="A811" s="7">
        <v>41441</v>
      </c>
      <c r="B811" s="8"/>
      <c r="C811" s="8"/>
    </row>
    <row r="812" spans="1:3" x14ac:dyDescent="0.3">
      <c r="A812" s="7">
        <v>41448</v>
      </c>
      <c r="B812" s="8"/>
      <c r="C812" s="8"/>
    </row>
    <row r="813" spans="1:3" x14ac:dyDescent="0.3">
      <c r="A813" s="7">
        <v>41455</v>
      </c>
      <c r="B813" s="8"/>
      <c r="C813" s="8"/>
    </row>
    <row r="814" spans="1:3" x14ac:dyDescent="0.3">
      <c r="A814" s="7">
        <v>41462</v>
      </c>
      <c r="B814" s="8"/>
      <c r="C814" s="8"/>
    </row>
    <row r="815" spans="1:3" x14ac:dyDescent="0.3">
      <c r="A815" s="7">
        <v>41469</v>
      </c>
      <c r="B815" s="8"/>
      <c r="C815" s="8"/>
    </row>
    <row r="816" spans="1:3" x14ac:dyDescent="0.3">
      <c r="A816" s="7">
        <v>41476</v>
      </c>
      <c r="B816" s="8"/>
      <c r="C816" s="8"/>
    </row>
    <row r="817" spans="1:3" x14ac:dyDescent="0.3">
      <c r="A817" s="7">
        <v>41483</v>
      </c>
      <c r="B817" s="8"/>
      <c r="C817" s="8"/>
    </row>
    <row r="818" spans="1:3" x14ac:dyDescent="0.3">
      <c r="A818" s="7">
        <v>41490</v>
      </c>
      <c r="B818" s="8"/>
      <c r="C818" s="8"/>
    </row>
    <row r="819" spans="1:3" x14ac:dyDescent="0.3">
      <c r="A819" s="7">
        <v>41497</v>
      </c>
      <c r="B819" s="8"/>
      <c r="C819" s="8"/>
    </row>
    <row r="820" spans="1:3" x14ac:dyDescent="0.3">
      <c r="A820" s="7">
        <v>41504</v>
      </c>
      <c r="B820" s="8"/>
      <c r="C820" s="8"/>
    </row>
    <row r="821" spans="1:3" x14ac:dyDescent="0.3">
      <c r="A821" s="7">
        <v>41511</v>
      </c>
      <c r="B821" s="8"/>
      <c r="C821" s="8"/>
    </row>
    <row r="822" spans="1:3" x14ac:dyDescent="0.3">
      <c r="A822" s="7">
        <v>41518</v>
      </c>
      <c r="B822" s="8"/>
      <c r="C822" s="8"/>
    </row>
    <row r="823" spans="1:3" x14ac:dyDescent="0.3">
      <c r="A823" s="7">
        <v>41525</v>
      </c>
      <c r="B823" s="8"/>
      <c r="C823" s="8"/>
    </row>
    <row r="824" spans="1:3" x14ac:dyDescent="0.3">
      <c r="A824" s="7">
        <v>41532</v>
      </c>
      <c r="B824" s="8"/>
      <c r="C824" s="8"/>
    </row>
    <row r="825" spans="1:3" x14ac:dyDescent="0.3">
      <c r="A825" s="7">
        <v>41539</v>
      </c>
      <c r="B825" s="8"/>
      <c r="C825" s="8"/>
    </row>
    <row r="826" spans="1:3" x14ac:dyDescent="0.3">
      <c r="A826" s="7">
        <v>41546</v>
      </c>
      <c r="B826" s="8"/>
      <c r="C826" s="8"/>
    </row>
    <row r="827" spans="1:3" x14ac:dyDescent="0.3">
      <c r="A827" s="7">
        <v>41553</v>
      </c>
      <c r="B827" s="8"/>
      <c r="C827" s="8"/>
    </row>
    <row r="828" spans="1:3" x14ac:dyDescent="0.3">
      <c r="A828" s="7">
        <v>41560</v>
      </c>
      <c r="B828" s="8"/>
      <c r="C828" s="8"/>
    </row>
    <row r="829" spans="1:3" x14ac:dyDescent="0.3">
      <c r="A829" s="7">
        <v>41567</v>
      </c>
      <c r="B829" s="8"/>
      <c r="C829" s="8"/>
    </row>
    <row r="830" spans="1:3" x14ac:dyDescent="0.3">
      <c r="A830" s="7">
        <v>41574</v>
      </c>
      <c r="B830" s="8"/>
      <c r="C830" s="8"/>
    </row>
    <row r="831" spans="1:3" x14ac:dyDescent="0.3">
      <c r="A831" s="7">
        <v>41581</v>
      </c>
      <c r="B831" s="8"/>
      <c r="C831" s="8"/>
    </row>
    <row r="832" spans="1:3" x14ac:dyDescent="0.3">
      <c r="A832" s="7">
        <v>41588</v>
      </c>
      <c r="B832" s="8"/>
      <c r="C832" s="8"/>
    </row>
    <row r="833" spans="1:3" x14ac:dyDescent="0.3">
      <c r="A833" s="7">
        <v>41595</v>
      </c>
      <c r="B833" s="8"/>
      <c r="C833" s="8"/>
    </row>
    <row r="834" spans="1:3" x14ac:dyDescent="0.3">
      <c r="A834" s="7">
        <v>41602</v>
      </c>
      <c r="B834" s="8"/>
      <c r="C834" s="8"/>
    </row>
    <row r="835" spans="1:3" x14ac:dyDescent="0.3">
      <c r="A835" s="7">
        <v>41609</v>
      </c>
      <c r="B835" s="8"/>
      <c r="C835" s="8"/>
    </row>
    <row r="836" spans="1:3" x14ac:dyDescent="0.3">
      <c r="A836" s="7">
        <v>41616</v>
      </c>
      <c r="B836" s="8"/>
      <c r="C836" s="8"/>
    </row>
    <row r="837" spans="1:3" x14ac:dyDescent="0.3">
      <c r="A837" s="7">
        <v>41623</v>
      </c>
      <c r="B837" s="8"/>
      <c r="C837" s="8"/>
    </row>
    <row r="838" spans="1:3" x14ac:dyDescent="0.3">
      <c r="A838" s="7">
        <v>41630</v>
      </c>
      <c r="B838" s="8"/>
      <c r="C838" s="8"/>
    </row>
    <row r="839" spans="1:3" x14ac:dyDescent="0.3">
      <c r="A839" s="7">
        <v>41637</v>
      </c>
      <c r="B839" s="8"/>
      <c r="C839" s="8"/>
    </row>
    <row r="840" spans="1:3" x14ac:dyDescent="0.3">
      <c r="A840" s="7">
        <v>41644</v>
      </c>
      <c r="B840" s="8"/>
      <c r="C840" s="8"/>
    </row>
    <row r="841" spans="1:3" x14ac:dyDescent="0.3">
      <c r="A841" s="7">
        <v>41651</v>
      </c>
      <c r="B841" s="8"/>
      <c r="C841" s="8"/>
    </row>
    <row r="842" spans="1:3" x14ac:dyDescent="0.3">
      <c r="A842" s="7">
        <v>41658</v>
      </c>
      <c r="B842" s="8"/>
      <c r="C842" s="8"/>
    </row>
    <row r="843" spans="1:3" x14ac:dyDescent="0.3">
      <c r="A843" s="7">
        <v>41665</v>
      </c>
      <c r="B843" s="8"/>
      <c r="C843" s="8"/>
    </row>
    <row r="844" spans="1:3" x14ac:dyDescent="0.3">
      <c r="A844" s="7">
        <v>41672</v>
      </c>
      <c r="B844" s="8"/>
      <c r="C844" s="8"/>
    </row>
    <row r="845" spans="1:3" x14ac:dyDescent="0.3">
      <c r="A845" s="7">
        <v>41679</v>
      </c>
      <c r="B845" s="8"/>
      <c r="C845" s="8"/>
    </row>
    <row r="846" spans="1:3" x14ac:dyDescent="0.3">
      <c r="A846" s="7">
        <v>41686</v>
      </c>
      <c r="B846" s="8"/>
      <c r="C846" s="8"/>
    </row>
    <row r="847" spans="1:3" x14ac:dyDescent="0.3">
      <c r="A847" s="7">
        <v>41693</v>
      </c>
      <c r="B847" s="8"/>
      <c r="C847" s="8"/>
    </row>
    <row r="848" spans="1:3" x14ac:dyDescent="0.3">
      <c r="A848" s="7">
        <v>41700</v>
      </c>
      <c r="B848" s="8"/>
      <c r="C848" s="8"/>
    </row>
    <row r="849" spans="1:3" x14ac:dyDescent="0.3">
      <c r="A849" s="7">
        <v>41707</v>
      </c>
      <c r="B849" s="8"/>
      <c r="C849" s="8"/>
    </row>
    <row r="850" spans="1:3" x14ac:dyDescent="0.3">
      <c r="A850" s="7">
        <v>41714</v>
      </c>
      <c r="B850" s="8"/>
      <c r="C850" s="8"/>
    </row>
    <row r="851" spans="1:3" x14ac:dyDescent="0.3">
      <c r="A851" s="7">
        <v>41721</v>
      </c>
      <c r="B851" s="8"/>
      <c r="C851" s="8"/>
    </row>
    <row r="852" spans="1:3" x14ac:dyDescent="0.3">
      <c r="A852" s="7">
        <v>41728</v>
      </c>
      <c r="B852" s="8"/>
      <c r="C852" s="8"/>
    </row>
    <row r="853" spans="1:3" x14ac:dyDescent="0.3">
      <c r="A853" s="7">
        <v>41735</v>
      </c>
      <c r="B853" s="8"/>
      <c r="C853" s="8"/>
    </row>
    <row r="854" spans="1:3" x14ac:dyDescent="0.3">
      <c r="A854" s="7">
        <v>41742</v>
      </c>
      <c r="B854" s="8"/>
      <c r="C854" s="8"/>
    </row>
    <row r="855" spans="1:3" x14ac:dyDescent="0.3">
      <c r="A855" s="7">
        <v>41749</v>
      </c>
      <c r="B855" s="8"/>
      <c r="C855" s="8"/>
    </row>
    <row r="856" spans="1:3" x14ac:dyDescent="0.3">
      <c r="A856" s="7">
        <v>41756</v>
      </c>
      <c r="B856" s="8"/>
      <c r="C856" s="8"/>
    </row>
    <row r="857" spans="1:3" x14ac:dyDescent="0.3">
      <c r="A857" s="7">
        <v>41763</v>
      </c>
      <c r="B857" s="8"/>
      <c r="C857" s="8"/>
    </row>
    <row r="858" spans="1:3" x14ac:dyDescent="0.3">
      <c r="A858" s="7">
        <v>41770</v>
      </c>
      <c r="B858" s="8"/>
      <c r="C858" s="8"/>
    </row>
    <row r="859" spans="1:3" x14ac:dyDescent="0.3">
      <c r="A859" s="7">
        <v>41777</v>
      </c>
      <c r="B859" s="8"/>
      <c r="C859" s="8"/>
    </row>
    <row r="860" spans="1:3" x14ac:dyDescent="0.3">
      <c r="A860" s="7">
        <v>41784</v>
      </c>
      <c r="B860" s="8"/>
      <c r="C860" s="8"/>
    </row>
    <row r="861" spans="1:3" x14ac:dyDescent="0.3">
      <c r="A861" s="7">
        <v>41791</v>
      </c>
      <c r="B861" s="8"/>
      <c r="C861" s="8"/>
    </row>
    <row r="862" spans="1:3" x14ac:dyDescent="0.3">
      <c r="A862" s="7">
        <v>41798</v>
      </c>
      <c r="B862" s="8"/>
      <c r="C862" s="8"/>
    </row>
    <row r="863" spans="1:3" x14ac:dyDescent="0.3">
      <c r="A863" s="7">
        <v>41805</v>
      </c>
      <c r="B863" s="8"/>
      <c r="C863" s="8"/>
    </row>
    <row r="864" spans="1:3" x14ac:dyDescent="0.3">
      <c r="A864" s="7">
        <v>41812</v>
      </c>
      <c r="B864" s="8"/>
      <c r="C864" s="8"/>
    </row>
    <row r="865" spans="1:3" x14ac:dyDescent="0.3">
      <c r="A865" s="7">
        <v>41819</v>
      </c>
      <c r="B865" s="8"/>
      <c r="C865" s="8"/>
    </row>
    <row r="866" spans="1:3" x14ac:dyDescent="0.3">
      <c r="A866" s="7">
        <v>41826</v>
      </c>
      <c r="B866" s="8"/>
      <c r="C866" s="8"/>
    </row>
    <row r="867" spans="1:3" x14ac:dyDescent="0.3">
      <c r="A867" s="7">
        <v>41833</v>
      </c>
      <c r="B867" s="8"/>
      <c r="C867" s="8"/>
    </row>
    <row r="868" spans="1:3" x14ac:dyDescent="0.3">
      <c r="A868" s="7">
        <v>41840</v>
      </c>
      <c r="B868" s="8"/>
      <c r="C868" s="8"/>
    </row>
    <row r="869" spans="1:3" x14ac:dyDescent="0.3">
      <c r="A869" s="7">
        <v>41847</v>
      </c>
      <c r="B869" s="8"/>
      <c r="C869" s="8"/>
    </row>
    <row r="870" spans="1:3" x14ac:dyDescent="0.3">
      <c r="A870" s="7">
        <v>41854</v>
      </c>
      <c r="B870" s="8"/>
      <c r="C870" s="8"/>
    </row>
    <row r="871" spans="1:3" x14ac:dyDescent="0.3">
      <c r="A871" s="7">
        <v>41861</v>
      </c>
      <c r="B871" s="8"/>
      <c r="C871" s="8"/>
    </row>
    <row r="872" spans="1:3" x14ac:dyDescent="0.3">
      <c r="A872" s="7">
        <v>41868</v>
      </c>
      <c r="B872" s="8"/>
      <c r="C872" s="8"/>
    </row>
    <row r="873" spans="1:3" x14ac:dyDescent="0.3">
      <c r="A873" s="7">
        <v>41875</v>
      </c>
      <c r="B873" s="8"/>
      <c r="C873" s="8"/>
    </row>
    <row r="874" spans="1:3" x14ac:dyDescent="0.3">
      <c r="A874" s="7">
        <v>41882</v>
      </c>
      <c r="B874" s="8"/>
      <c r="C874" s="8"/>
    </row>
    <row r="875" spans="1:3" x14ac:dyDescent="0.3">
      <c r="A875" s="7">
        <v>41889</v>
      </c>
      <c r="B875" s="8"/>
      <c r="C875" s="8"/>
    </row>
    <row r="876" spans="1:3" x14ac:dyDescent="0.3">
      <c r="A876" s="7">
        <v>41896</v>
      </c>
      <c r="B876" s="8"/>
      <c r="C876" s="8"/>
    </row>
    <row r="877" spans="1:3" x14ac:dyDescent="0.3">
      <c r="A877" s="7">
        <v>41903</v>
      </c>
      <c r="B877" s="8"/>
      <c r="C877" s="8"/>
    </row>
    <row r="878" spans="1:3" x14ac:dyDescent="0.3">
      <c r="A878" s="7">
        <v>41910</v>
      </c>
      <c r="B878" s="8"/>
      <c r="C878" s="8"/>
    </row>
    <row r="879" spans="1:3" x14ac:dyDescent="0.3">
      <c r="A879" s="7">
        <v>41917</v>
      </c>
      <c r="B879" s="8"/>
      <c r="C879" s="8"/>
    </row>
    <row r="880" spans="1:3" x14ac:dyDescent="0.3">
      <c r="A880" s="7">
        <v>41924</v>
      </c>
      <c r="B880" s="8"/>
      <c r="C880" s="8"/>
    </row>
    <row r="881" spans="1:3" x14ac:dyDescent="0.3">
      <c r="A881" s="7">
        <v>41931</v>
      </c>
      <c r="B881" s="8"/>
      <c r="C881" s="8"/>
    </row>
    <row r="882" spans="1:3" x14ac:dyDescent="0.3">
      <c r="A882" s="7">
        <v>41938</v>
      </c>
      <c r="B882" s="8"/>
      <c r="C882" s="8"/>
    </row>
    <row r="883" spans="1:3" x14ac:dyDescent="0.3">
      <c r="A883" s="7">
        <v>41945</v>
      </c>
      <c r="B883" s="8"/>
      <c r="C883" s="8"/>
    </row>
    <row r="884" spans="1:3" x14ac:dyDescent="0.3">
      <c r="A884" s="7">
        <v>41952</v>
      </c>
      <c r="B884" s="8"/>
      <c r="C884" s="8"/>
    </row>
    <row r="885" spans="1:3" x14ac:dyDescent="0.3">
      <c r="A885" s="7">
        <v>41959</v>
      </c>
      <c r="B885" s="8"/>
      <c r="C885" s="8"/>
    </row>
    <row r="886" spans="1:3" x14ac:dyDescent="0.3">
      <c r="A886" s="7">
        <v>41966</v>
      </c>
      <c r="B886" s="8"/>
      <c r="C886" s="8"/>
    </row>
    <row r="887" spans="1:3" x14ac:dyDescent="0.3">
      <c r="A887" s="7">
        <v>41973</v>
      </c>
      <c r="B887" s="8"/>
      <c r="C887" s="8"/>
    </row>
    <row r="888" spans="1:3" x14ac:dyDescent="0.3">
      <c r="A888" s="7">
        <v>41980</v>
      </c>
      <c r="B888" s="8"/>
      <c r="C888" s="8"/>
    </row>
    <row r="889" spans="1:3" x14ac:dyDescent="0.3">
      <c r="A889" s="7">
        <v>41987</v>
      </c>
      <c r="B889" s="8"/>
      <c r="C889" s="8"/>
    </row>
    <row r="890" spans="1:3" x14ac:dyDescent="0.3">
      <c r="A890" s="7">
        <v>41994</v>
      </c>
      <c r="B890" s="8"/>
      <c r="C890" s="8"/>
    </row>
    <row r="891" spans="1:3" x14ac:dyDescent="0.3">
      <c r="A891" s="7">
        <v>42001</v>
      </c>
      <c r="B891" s="8"/>
      <c r="C891" s="8"/>
    </row>
    <row r="892" spans="1:3" x14ac:dyDescent="0.3">
      <c r="A892" s="7">
        <v>42008</v>
      </c>
      <c r="B892" s="8"/>
      <c r="C892" s="8"/>
    </row>
    <row r="893" spans="1:3" x14ac:dyDescent="0.3">
      <c r="A893" s="7">
        <v>42015</v>
      </c>
      <c r="B893" s="8"/>
      <c r="C893" s="8"/>
    </row>
    <row r="894" spans="1:3" x14ac:dyDescent="0.3">
      <c r="A894" s="7">
        <v>42022</v>
      </c>
      <c r="B894" s="8"/>
      <c r="C894" s="8"/>
    </row>
    <row r="895" spans="1:3" x14ac:dyDescent="0.3">
      <c r="A895" s="7">
        <v>42029</v>
      </c>
      <c r="B895" s="8"/>
      <c r="C895" s="8"/>
    </row>
    <row r="896" spans="1:3" x14ac:dyDescent="0.3">
      <c r="A896" s="7">
        <v>42036</v>
      </c>
      <c r="B896" s="8"/>
      <c r="C896" s="8"/>
    </row>
    <row r="897" spans="1:3" x14ac:dyDescent="0.3">
      <c r="A897" s="7">
        <v>42043</v>
      </c>
      <c r="B897" s="8"/>
      <c r="C897" s="8"/>
    </row>
    <row r="898" spans="1:3" x14ac:dyDescent="0.3">
      <c r="A898" s="7">
        <v>42050</v>
      </c>
      <c r="B898" s="8"/>
      <c r="C898" s="8"/>
    </row>
    <row r="899" spans="1:3" x14ac:dyDescent="0.3">
      <c r="A899" s="7">
        <v>42057</v>
      </c>
      <c r="B899" s="8"/>
      <c r="C899" s="8"/>
    </row>
    <row r="900" spans="1:3" x14ac:dyDescent="0.3">
      <c r="A900" s="7">
        <v>42064</v>
      </c>
      <c r="B900" s="8"/>
      <c r="C900" s="8"/>
    </row>
    <row r="901" spans="1:3" x14ac:dyDescent="0.3">
      <c r="A901" s="7">
        <v>42071</v>
      </c>
      <c r="B901" s="8"/>
      <c r="C901" s="8"/>
    </row>
    <row r="902" spans="1:3" x14ac:dyDescent="0.3">
      <c r="A902" s="7">
        <v>42078</v>
      </c>
      <c r="B902" s="8"/>
      <c r="C902" s="8"/>
    </row>
    <row r="903" spans="1:3" x14ac:dyDescent="0.3">
      <c r="A903" s="7">
        <v>42085</v>
      </c>
      <c r="B903" s="8"/>
      <c r="C903" s="8"/>
    </row>
    <row r="904" spans="1:3" x14ac:dyDescent="0.3">
      <c r="A904" s="7">
        <v>42092</v>
      </c>
      <c r="B904" s="8"/>
      <c r="C904" s="8"/>
    </row>
    <row r="905" spans="1:3" x14ac:dyDescent="0.3">
      <c r="A905" s="7">
        <v>42099</v>
      </c>
      <c r="B905" s="8"/>
      <c r="C905" s="8"/>
    </row>
    <row r="906" spans="1:3" x14ac:dyDescent="0.3">
      <c r="A906" s="7">
        <v>42106</v>
      </c>
      <c r="B906" s="8"/>
      <c r="C906" s="8"/>
    </row>
    <row r="907" spans="1:3" x14ac:dyDescent="0.3">
      <c r="A907" s="7">
        <v>42113</v>
      </c>
      <c r="B907" s="8"/>
      <c r="C907" s="8"/>
    </row>
    <row r="908" spans="1:3" x14ac:dyDescent="0.3">
      <c r="A908" s="7">
        <v>42120</v>
      </c>
      <c r="B908" s="8"/>
      <c r="C908" s="8"/>
    </row>
    <row r="909" spans="1:3" x14ac:dyDescent="0.3">
      <c r="A909" s="7">
        <v>42127</v>
      </c>
      <c r="B909" s="8"/>
      <c r="C909" s="8"/>
    </row>
    <row r="910" spans="1:3" x14ac:dyDescent="0.3">
      <c r="A910" s="7">
        <v>42134</v>
      </c>
      <c r="B910" s="8"/>
      <c r="C910" s="8"/>
    </row>
    <row r="911" spans="1:3" x14ac:dyDescent="0.3">
      <c r="A911" s="7">
        <v>42141</v>
      </c>
      <c r="B911" s="8"/>
      <c r="C911" s="8"/>
    </row>
    <row r="912" spans="1:3" x14ac:dyDescent="0.3">
      <c r="A912" s="7">
        <v>42148</v>
      </c>
      <c r="B912" s="8"/>
      <c r="C912" s="8"/>
    </row>
    <row r="913" spans="1:3" x14ac:dyDescent="0.3">
      <c r="A913" s="7">
        <v>42155</v>
      </c>
      <c r="B913" s="8"/>
      <c r="C913" s="8"/>
    </row>
    <row r="914" spans="1:3" x14ac:dyDescent="0.3">
      <c r="A914" s="7">
        <v>42162</v>
      </c>
      <c r="B914" s="8"/>
      <c r="C914" s="8"/>
    </row>
    <row r="915" spans="1:3" x14ac:dyDescent="0.3">
      <c r="A915" s="7">
        <v>42169</v>
      </c>
      <c r="B915" s="8"/>
      <c r="C915" s="8"/>
    </row>
    <row r="916" spans="1:3" x14ac:dyDescent="0.3">
      <c r="A916" s="7">
        <v>42176</v>
      </c>
      <c r="B916" s="8"/>
      <c r="C916" s="8"/>
    </row>
    <row r="917" spans="1:3" x14ac:dyDescent="0.3">
      <c r="A917" s="7">
        <v>42183</v>
      </c>
      <c r="B917" s="8"/>
      <c r="C917" s="8"/>
    </row>
    <row r="918" spans="1:3" x14ac:dyDescent="0.3">
      <c r="A918" s="7">
        <v>42190</v>
      </c>
      <c r="B918" s="8"/>
      <c r="C918" s="8"/>
    </row>
    <row r="919" spans="1:3" x14ac:dyDescent="0.3">
      <c r="A919" s="7">
        <v>42197</v>
      </c>
      <c r="B919" s="8"/>
      <c r="C919" s="8"/>
    </row>
    <row r="920" spans="1:3" x14ac:dyDescent="0.3">
      <c r="A920" s="7">
        <v>42204</v>
      </c>
      <c r="B920" s="8"/>
      <c r="C920" s="8"/>
    </row>
    <row r="921" spans="1:3" x14ac:dyDescent="0.3">
      <c r="A921" s="7">
        <v>42211</v>
      </c>
      <c r="B921" s="8"/>
      <c r="C921" s="8"/>
    </row>
    <row r="922" spans="1:3" x14ac:dyDescent="0.3">
      <c r="A922" s="7">
        <v>42218</v>
      </c>
      <c r="B922" s="8"/>
      <c r="C922" s="8"/>
    </row>
    <row r="923" spans="1:3" x14ac:dyDescent="0.3">
      <c r="A923" s="7">
        <v>42225</v>
      </c>
      <c r="B923" s="8"/>
      <c r="C923" s="8"/>
    </row>
    <row r="924" spans="1:3" x14ac:dyDescent="0.3">
      <c r="A924" s="7">
        <v>42232</v>
      </c>
      <c r="B924" s="8"/>
      <c r="C924" s="8"/>
    </row>
    <row r="925" spans="1:3" x14ac:dyDescent="0.3">
      <c r="A925" s="7">
        <v>42239</v>
      </c>
      <c r="B925" s="8"/>
      <c r="C925" s="8"/>
    </row>
    <row r="926" spans="1:3" x14ac:dyDescent="0.3">
      <c r="A926" s="7">
        <v>42246</v>
      </c>
      <c r="B926" s="8"/>
      <c r="C926" s="8"/>
    </row>
    <row r="927" spans="1:3" x14ac:dyDescent="0.3">
      <c r="A927" s="7">
        <v>42253</v>
      </c>
      <c r="B927" s="8"/>
      <c r="C927" s="8"/>
    </row>
    <row r="928" spans="1:3" x14ac:dyDescent="0.3">
      <c r="A928" s="7">
        <v>42260</v>
      </c>
      <c r="B928" s="8"/>
      <c r="C928" s="8"/>
    </row>
    <row r="929" spans="1:3" x14ac:dyDescent="0.3">
      <c r="A929" s="7">
        <v>42267</v>
      </c>
      <c r="B929" s="8"/>
      <c r="C929" s="8"/>
    </row>
    <row r="930" spans="1:3" x14ac:dyDescent="0.3">
      <c r="A930" s="7">
        <v>42274</v>
      </c>
      <c r="B930" s="8"/>
      <c r="C930" s="8"/>
    </row>
    <row r="931" spans="1:3" x14ac:dyDescent="0.3">
      <c r="A931" s="7">
        <v>42281</v>
      </c>
      <c r="B931" s="8"/>
      <c r="C931" s="8"/>
    </row>
    <row r="932" spans="1:3" x14ac:dyDescent="0.3">
      <c r="A932" s="7">
        <v>42288</v>
      </c>
      <c r="B932" s="8"/>
      <c r="C932" s="8"/>
    </row>
    <row r="933" spans="1:3" x14ac:dyDescent="0.3">
      <c r="A933" s="7">
        <v>42295</v>
      </c>
      <c r="B933" s="8"/>
      <c r="C933" s="8"/>
    </row>
    <row r="934" spans="1:3" x14ac:dyDescent="0.3">
      <c r="A934" s="7">
        <v>42302</v>
      </c>
      <c r="B934" s="8"/>
      <c r="C934" s="8"/>
    </row>
    <row r="935" spans="1:3" x14ac:dyDescent="0.3">
      <c r="A935" s="7">
        <v>42309</v>
      </c>
      <c r="B935" s="8"/>
      <c r="C935" s="8"/>
    </row>
    <row r="936" spans="1:3" x14ac:dyDescent="0.3">
      <c r="A936" s="7">
        <v>42316</v>
      </c>
      <c r="B936" s="8"/>
      <c r="C936" s="8"/>
    </row>
    <row r="937" spans="1:3" x14ac:dyDescent="0.3">
      <c r="A937" s="7">
        <v>42323</v>
      </c>
      <c r="B937" s="8"/>
      <c r="C937" s="8"/>
    </row>
    <row r="938" spans="1:3" x14ac:dyDescent="0.3">
      <c r="A938" s="7">
        <v>42330</v>
      </c>
      <c r="B938" s="8"/>
      <c r="C938" s="8"/>
    </row>
    <row r="939" spans="1:3" x14ac:dyDescent="0.3">
      <c r="A939" s="7">
        <v>42337</v>
      </c>
      <c r="B939" s="8"/>
      <c r="C939" s="8"/>
    </row>
    <row r="940" spans="1:3" x14ac:dyDescent="0.3">
      <c r="A940" s="7">
        <v>42344</v>
      </c>
      <c r="B940" s="8"/>
      <c r="C940" s="8"/>
    </row>
    <row r="941" spans="1:3" x14ac:dyDescent="0.3">
      <c r="A941" s="7">
        <v>42351</v>
      </c>
      <c r="B941" s="8"/>
      <c r="C941" s="8"/>
    </row>
    <row r="942" spans="1:3" x14ac:dyDescent="0.3">
      <c r="A942" s="7">
        <v>42358</v>
      </c>
      <c r="B942" s="8"/>
      <c r="C942" s="8"/>
    </row>
    <row r="943" spans="1:3" x14ac:dyDescent="0.3">
      <c r="A943" s="7">
        <v>42365</v>
      </c>
      <c r="B943" s="8"/>
      <c r="C943" s="8"/>
    </row>
    <row r="944" spans="1:3" x14ac:dyDescent="0.3">
      <c r="A944" s="7">
        <v>42372</v>
      </c>
      <c r="B944" s="8"/>
      <c r="C944" s="8"/>
    </row>
    <row r="945" spans="1:3" x14ac:dyDescent="0.3">
      <c r="A945" s="7">
        <v>42379</v>
      </c>
      <c r="B945" s="8"/>
      <c r="C945" s="8"/>
    </row>
    <row r="946" spans="1:3" x14ac:dyDescent="0.3">
      <c r="A946" s="7">
        <v>42386</v>
      </c>
      <c r="B946" s="8"/>
      <c r="C946" s="8"/>
    </row>
    <row r="947" spans="1:3" x14ac:dyDescent="0.3">
      <c r="A947" s="7">
        <v>42393</v>
      </c>
      <c r="B947" s="8"/>
      <c r="C947" s="8"/>
    </row>
    <row r="948" spans="1:3" x14ac:dyDescent="0.3">
      <c r="A948" s="7">
        <v>42400</v>
      </c>
      <c r="B948" s="8"/>
      <c r="C948" s="8"/>
    </row>
    <row r="949" spans="1:3" x14ac:dyDescent="0.3">
      <c r="A949" s="7">
        <v>42407</v>
      </c>
      <c r="B949" s="8"/>
      <c r="C949" s="8"/>
    </row>
    <row r="950" spans="1:3" x14ac:dyDescent="0.3">
      <c r="A950" s="7">
        <v>42414</v>
      </c>
      <c r="B950" s="8"/>
      <c r="C950" s="8"/>
    </row>
    <row r="951" spans="1:3" x14ac:dyDescent="0.3">
      <c r="A951" s="7">
        <v>42421</v>
      </c>
      <c r="B951" s="8"/>
      <c r="C951" s="8"/>
    </row>
    <row r="952" spans="1:3" x14ac:dyDescent="0.3">
      <c r="A952" s="7">
        <v>42428</v>
      </c>
      <c r="B952" s="8"/>
      <c r="C952" s="8"/>
    </row>
    <row r="953" spans="1:3" x14ac:dyDescent="0.3">
      <c r="A953" s="7">
        <v>42435</v>
      </c>
      <c r="B953" s="8"/>
      <c r="C953" s="8"/>
    </row>
    <row r="954" spans="1:3" x14ac:dyDescent="0.3">
      <c r="A954" s="7">
        <v>42442</v>
      </c>
      <c r="B954" s="8"/>
      <c r="C954" s="8"/>
    </row>
    <row r="955" spans="1:3" x14ac:dyDescent="0.3">
      <c r="A955" s="7">
        <v>42449</v>
      </c>
      <c r="B955" s="8"/>
      <c r="C955" s="8"/>
    </row>
    <row r="956" spans="1:3" x14ac:dyDescent="0.3">
      <c r="A956" s="7">
        <v>42456</v>
      </c>
      <c r="B956" s="8"/>
      <c r="C956" s="8"/>
    </row>
    <row r="957" spans="1:3" x14ac:dyDescent="0.3">
      <c r="A957" s="7">
        <v>42463</v>
      </c>
      <c r="B957" s="8"/>
      <c r="C957" s="8"/>
    </row>
    <row r="958" spans="1:3" x14ac:dyDescent="0.3">
      <c r="A958" s="7">
        <v>42470</v>
      </c>
      <c r="B958" s="8"/>
      <c r="C958" s="8"/>
    </row>
    <row r="959" spans="1:3" x14ac:dyDescent="0.3">
      <c r="A959" s="7">
        <v>42477</v>
      </c>
      <c r="B959" s="8"/>
      <c r="C959" s="8"/>
    </row>
    <row r="960" spans="1:3" x14ac:dyDescent="0.3">
      <c r="A960" s="7">
        <v>42484</v>
      </c>
      <c r="B960" s="8"/>
      <c r="C960" s="8"/>
    </row>
    <row r="961" spans="1:3" x14ac:dyDescent="0.3">
      <c r="A961" s="7">
        <v>42491</v>
      </c>
      <c r="B961" s="8"/>
      <c r="C961" s="8"/>
    </row>
    <row r="962" spans="1:3" x14ac:dyDescent="0.3">
      <c r="A962" s="7">
        <v>42498</v>
      </c>
      <c r="B962" s="8"/>
      <c r="C962" s="8"/>
    </row>
    <row r="963" spans="1:3" x14ac:dyDescent="0.3">
      <c r="A963" s="7">
        <v>42505</v>
      </c>
      <c r="B963" s="8"/>
      <c r="C963" s="8"/>
    </row>
    <row r="964" spans="1:3" x14ac:dyDescent="0.3">
      <c r="A964" s="7">
        <v>42512</v>
      </c>
      <c r="B964" s="8"/>
      <c r="C964" s="8"/>
    </row>
    <row r="965" spans="1:3" x14ac:dyDescent="0.3">
      <c r="A965" s="7">
        <v>42519</v>
      </c>
      <c r="B965" s="8"/>
      <c r="C965" s="8"/>
    </row>
    <row r="966" spans="1:3" x14ac:dyDescent="0.3">
      <c r="A966" s="7">
        <v>42526</v>
      </c>
      <c r="B966" s="8"/>
      <c r="C966" s="8"/>
    </row>
    <row r="967" spans="1:3" x14ac:dyDescent="0.3">
      <c r="A967" s="7">
        <v>42533</v>
      </c>
      <c r="B967" s="8"/>
      <c r="C967" s="8"/>
    </row>
    <row r="968" spans="1:3" x14ac:dyDescent="0.3">
      <c r="A968" s="7">
        <v>42540</v>
      </c>
      <c r="B968" s="8"/>
      <c r="C968" s="8"/>
    </row>
    <row r="969" spans="1:3" x14ac:dyDescent="0.3">
      <c r="A969" s="7">
        <v>42547</v>
      </c>
      <c r="B969" s="8"/>
      <c r="C969" s="8"/>
    </row>
    <row r="970" spans="1:3" x14ac:dyDescent="0.3">
      <c r="A970" s="7">
        <v>42554</v>
      </c>
      <c r="B970" s="8"/>
      <c r="C970" s="8"/>
    </row>
    <row r="971" spans="1:3" x14ac:dyDescent="0.3">
      <c r="A971" s="7">
        <v>42561</v>
      </c>
      <c r="B971" s="8"/>
      <c r="C971" s="8"/>
    </row>
    <row r="972" spans="1:3" x14ac:dyDescent="0.3">
      <c r="A972" s="7">
        <v>42568</v>
      </c>
      <c r="B972" s="8"/>
      <c r="C972" s="8"/>
    </row>
    <row r="973" spans="1:3" x14ac:dyDescent="0.3">
      <c r="A973" s="7">
        <v>42575</v>
      </c>
      <c r="B973" s="8"/>
      <c r="C973" s="8"/>
    </row>
    <row r="974" spans="1:3" x14ac:dyDescent="0.3">
      <c r="A974" s="7">
        <v>42582</v>
      </c>
      <c r="B974" s="8"/>
      <c r="C974" s="8"/>
    </row>
    <row r="975" spans="1:3" x14ac:dyDescent="0.3">
      <c r="A975" s="7">
        <v>42589</v>
      </c>
      <c r="B975" s="8"/>
      <c r="C975" s="8"/>
    </row>
    <row r="976" spans="1:3" x14ac:dyDescent="0.3">
      <c r="A976" s="7">
        <v>42596</v>
      </c>
      <c r="B976" s="8"/>
      <c r="C976" s="8"/>
    </row>
    <row r="977" spans="1:3" x14ac:dyDescent="0.3">
      <c r="A977" s="7">
        <v>42603</v>
      </c>
      <c r="B977" s="8"/>
      <c r="C977" s="8"/>
    </row>
    <row r="978" spans="1:3" x14ac:dyDescent="0.3">
      <c r="A978" s="7">
        <v>42610</v>
      </c>
      <c r="B978" s="8"/>
      <c r="C978" s="8"/>
    </row>
    <row r="979" spans="1:3" x14ac:dyDescent="0.3">
      <c r="A979" s="7">
        <v>42617</v>
      </c>
      <c r="B979" s="8"/>
      <c r="C979" s="8"/>
    </row>
    <row r="980" spans="1:3" x14ac:dyDescent="0.3">
      <c r="A980" s="7">
        <v>42624</v>
      </c>
      <c r="B980" s="8"/>
      <c r="C980" s="8"/>
    </row>
    <row r="981" spans="1:3" x14ac:dyDescent="0.3">
      <c r="A981" s="7">
        <v>42631</v>
      </c>
      <c r="B981" s="8"/>
      <c r="C981" s="8"/>
    </row>
    <row r="982" spans="1:3" x14ac:dyDescent="0.3">
      <c r="A982" s="7">
        <v>42638</v>
      </c>
      <c r="B982" s="8"/>
      <c r="C982" s="8"/>
    </row>
    <row r="983" spans="1:3" x14ac:dyDescent="0.3">
      <c r="A983" s="7">
        <v>42645</v>
      </c>
      <c r="B983" s="8"/>
      <c r="C983" s="8"/>
    </row>
    <row r="984" spans="1:3" x14ac:dyDescent="0.3">
      <c r="A984" s="7">
        <v>42652</v>
      </c>
      <c r="B984" s="8"/>
      <c r="C984" s="8"/>
    </row>
    <row r="985" spans="1:3" x14ac:dyDescent="0.3">
      <c r="A985" s="7">
        <v>42659</v>
      </c>
      <c r="B985" s="8"/>
      <c r="C985" s="8"/>
    </row>
    <row r="986" spans="1:3" x14ac:dyDescent="0.3">
      <c r="A986" s="7">
        <v>42666</v>
      </c>
      <c r="B986" s="8"/>
      <c r="C986" s="8"/>
    </row>
    <row r="987" spans="1:3" x14ac:dyDescent="0.3">
      <c r="A987" s="7">
        <v>42673</v>
      </c>
      <c r="B987" s="8"/>
      <c r="C987" s="8"/>
    </row>
    <row r="988" spans="1:3" x14ac:dyDescent="0.3">
      <c r="A988" s="7">
        <v>42680</v>
      </c>
      <c r="B988" s="8"/>
      <c r="C988" s="8"/>
    </row>
    <row r="989" spans="1:3" x14ac:dyDescent="0.3">
      <c r="A989" s="7">
        <v>42687</v>
      </c>
      <c r="B989" s="8"/>
      <c r="C989" s="8"/>
    </row>
    <row r="990" spans="1:3" x14ac:dyDescent="0.3">
      <c r="A990" s="7">
        <v>42694</v>
      </c>
      <c r="B990" s="8"/>
      <c r="C990" s="8"/>
    </row>
    <row r="991" spans="1:3" x14ac:dyDescent="0.3">
      <c r="A991" s="7">
        <v>42701</v>
      </c>
      <c r="B991" s="8"/>
      <c r="C991" s="8"/>
    </row>
    <row r="992" spans="1:3" x14ac:dyDescent="0.3">
      <c r="A992" s="7">
        <v>42708</v>
      </c>
      <c r="B992" s="8"/>
      <c r="C992" s="8"/>
    </row>
    <row r="993" spans="1:3" x14ac:dyDescent="0.3">
      <c r="A993" s="7">
        <v>42715</v>
      </c>
      <c r="B993" s="8"/>
      <c r="C993" s="8"/>
    </row>
    <row r="994" spans="1:3" x14ac:dyDescent="0.3">
      <c r="A994" s="7">
        <v>42722</v>
      </c>
      <c r="B994" s="8"/>
      <c r="C994" s="8"/>
    </row>
    <row r="995" spans="1:3" x14ac:dyDescent="0.3">
      <c r="A995" s="7">
        <v>42729</v>
      </c>
      <c r="B995" s="8"/>
      <c r="C995" s="8"/>
    </row>
    <row r="996" spans="1:3" x14ac:dyDescent="0.3">
      <c r="A996" s="7">
        <v>42736</v>
      </c>
      <c r="B996" s="8"/>
      <c r="C996" s="8"/>
    </row>
    <row r="997" spans="1:3" x14ac:dyDescent="0.3">
      <c r="A997" s="7">
        <v>42743</v>
      </c>
      <c r="B997" s="8"/>
      <c r="C997" s="8"/>
    </row>
    <row r="998" spans="1:3" x14ac:dyDescent="0.3">
      <c r="A998" s="7">
        <v>42750</v>
      </c>
      <c r="B998" s="8"/>
      <c r="C998" s="8"/>
    </row>
    <row r="999" spans="1:3" x14ac:dyDescent="0.3">
      <c r="A999" s="7">
        <v>42757</v>
      </c>
      <c r="B999" s="8"/>
      <c r="C999" s="8"/>
    </row>
    <row r="1000" spans="1:3" x14ac:dyDescent="0.3">
      <c r="A1000" s="7">
        <v>42764</v>
      </c>
      <c r="B1000" s="8"/>
      <c r="C1000" s="8"/>
    </row>
    <row r="1001" spans="1:3" x14ac:dyDescent="0.3">
      <c r="A1001" s="7">
        <v>42771</v>
      </c>
      <c r="B1001" s="8"/>
      <c r="C1001" s="8"/>
    </row>
    <row r="1002" spans="1:3" x14ac:dyDescent="0.3">
      <c r="A1002" s="7">
        <v>42778</v>
      </c>
      <c r="B1002" s="8"/>
      <c r="C1002" s="8"/>
    </row>
    <row r="1003" spans="1:3" x14ac:dyDescent="0.3">
      <c r="A1003" s="7">
        <v>42785</v>
      </c>
      <c r="B1003" s="8"/>
      <c r="C1003" s="8"/>
    </row>
    <row r="1004" spans="1:3" x14ac:dyDescent="0.3">
      <c r="A1004" s="7">
        <v>42792</v>
      </c>
      <c r="B1004" s="8"/>
      <c r="C1004" s="8"/>
    </row>
    <row r="1005" spans="1:3" x14ac:dyDescent="0.3">
      <c r="A1005" s="7">
        <v>42799</v>
      </c>
      <c r="B1005" s="8"/>
      <c r="C1005" s="8"/>
    </row>
    <row r="1006" spans="1:3" x14ac:dyDescent="0.3">
      <c r="A1006" s="7">
        <v>42806</v>
      </c>
      <c r="B1006" s="8"/>
      <c r="C1006" s="8"/>
    </row>
    <row r="1007" spans="1:3" x14ac:dyDescent="0.3">
      <c r="A1007" s="7">
        <v>42813</v>
      </c>
      <c r="B1007" s="8"/>
      <c r="C1007" s="8"/>
    </row>
    <row r="1008" spans="1:3" x14ac:dyDescent="0.3">
      <c r="A1008" s="7">
        <v>42820</v>
      </c>
      <c r="B1008" s="8"/>
      <c r="C1008" s="8"/>
    </row>
    <row r="1009" spans="1:3" x14ac:dyDescent="0.3">
      <c r="A1009" s="7">
        <v>42827</v>
      </c>
      <c r="B1009" s="8"/>
      <c r="C1009" s="8"/>
    </row>
    <row r="1010" spans="1:3" x14ac:dyDescent="0.3">
      <c r="A1010" s="7">
        <v>42834</v>
      </c>
      <c r="B1010" s="8"/>
      <c r="C1010" s="8"/>
    </row>
    <row r="1011" spans="1:3" x14ac:dyDescent="0.3">
      <c r="A1011" s="7">
        <v>42841</v>
      </c>
      <c r="B1011" s="8"/>
      <c r="C1011" s="8"/>
    </row>
    <row r="1012" spans="1:3" x14ac:dyDescent="0.3">
      <c r="A1012" s="7">
        <v>42848</v>
      </c>
      <c r="B1012" s="8"/>
      <c r="C1012" s="8"/>
    </row>
    <row r="1013" spans="1:3" x14ac:dyDescent="0.3">
      <c r="A1013" s="7">
        <v>42855</v>
      </c>
      <c r="B1013" s="8"/>
      <c r="C1013" s="8"/>
    </row>
    <row r="1014" spans="1:3" x14ac:dyDescent="0.3">
      <c r="A1014" s="7">
        <v>42862</v>
      </c>
      <c r="B1014" s="8"/>
      <c r="C1014" s="8"/>
    </row>
    <row r="1015" spans="1:3" x14ac:dyDescent="0.3">
      <c r="A1015" s="7">
        <v>42869</v>
      </c>
      <c r="B1015" s="8"/>
      <c r="C1015" s="8"/>
    </row>
    <row r="1016" spans="1:3" x14ac:dyDescent="0.3">
      <c r="A1016" s="7">
        <v>42876</v>
      </c>
      <c r="B1016" s="8"/>
      <c r="C1016" s="8"/>
    </row>
    <row r="1017" spans="1:3" x14ac:dyDescent="0.3">
      <c r="A1017" s="7">
        <v>42883</v>
      </c>
      <c r="B1017" s="8"/>
      <c r="C1017" s="8"/>
    </row>
    <row r="1018" spans="1:3" x14ac:dyDescent="0.3">
      <c r="A1018" s="7">
        <v>42890</v>
      </c>
      <c r="B1018" s="8"/>
      <c r="C1018" s="8"/>
    </row>
    <row r="1019" spans="1:3" x14ac:dyDescent="0.3">
      <c r="A1019" s="7">
        <v>42897</v>
      </c>
      <c r="B1019" s="8"/>
      <c r="C1019" s="8"/>
    </row>
    <row r="1020" spans="1:3" x14ac:dyDescent="0.3">
      <c r="A1020" s="7">
        <v>42904</v>
      </c>
      <c r="B1020" s="8"/>
      <c r="C1020" s="8"/>
    </row>
    <row r="1021" spans="1:3" x14ac:dyDescent="0.3">
      <c r="A1021" s="7">
        <v>42911</v>
      </c>
      <c r="B1021" s="8"/>
      <c r="C1021" s="8"/>
    </row>
    <row r="1022" spans="1:3" x14ac:dyDescent="0.3">
      <c r="A1022" s="7">
        <v>42918</v>
      </c>
      <c r="B1022" s="8"/>
      <c r="C1022" s="8"/>
    </row>
    <row r="1023" spans="1:3" x14ac:dyDescent="0.3">
      <c r="A1023" s="7">
        <v>42925</v>
      </c>
      <c r="B1023" s="8"/>
      <c r="C1023" s="8"/>
    </row>
    <row r="1024" spans="1:3" x14ac:dyDescent="0.3">
      <c r="A1024" s="7">
        <v>42932</v>
      </c>
      <c r="B1024" s="8"/>
      <c r="C1024" s="8"/>
    </row>
    <row r="1025" spans="1:3" x14ac:dyDescent="0.3">
      <c r="A1025" s="7">
        <v>42939</v>
      </c>
      <c r="B1025" s="8"/>
      <c r="C1025" s="8"/>
    </row>
    <row r="1026" spans="1:3" x14ac:dyDescent="0.3">
      <c r="A1026" s="7">
        <v>42946</v>
      </c>
      <c r="B1026" s="8"/>
      <c r="C1026" s="8"/>
    </row>
    <row r="1027" spans="1:3" x14ac:dyDescent="0.3">
      <c r="A1027" s="7">
        <v>42953</v>
      </c>
      <c r="B1027" s="8"/>
      <c r="C1027" s="8"/>
    </row>
    <row r="1028" spans="1:3" x14ac:dyDescent="0.3">
      <c r="A1028" s="7">
        <v>42960</v>
      </c>
      <c r="B1028" s="8"/>
      <c r="C1028" s="8"/>
    </row>
    <row r="1029" spans="1:3" x14ac:dyDescent="0.3">
      <c r="A1029" s="7">
        <v>42967</v>
      </c>
      <c r="B1029" s="8"/>
      <c r="C1029" s="8"/>
    </row>
    <row r="1030" spans="1:3" x14ac:dyDescent="0.3">
      <c r="A1030" s="7">
        <v>42974</v>
      </c>
      <c r="B1030" s="8"/>
      <c r="C1030" s="8"/>
    </row>
    <row r="1031" spans="1:3" x14ac:dyDescent="0.3">
      <c r="A1031" s="7">
        <v>42981</v>
      </c>
      <c r="B1031" s="8"/>
      <c r="C1031" s="8"/>
    </row>
    <row r="1032" spans="1:3" x14ac:dyDescent="0.3">
      <c r="A1032" s="7">
        <v>42988</v>
      </c>
      <c r="B1032" s="8"/>
      <c r="C1032" s="8"/>
    </row>
    <row r="1033" spans="1:3" x14ac:dyDescent="0.3">
      <c r="A1033" s="7">
        <v>42995</v>
      </c>
      <c r="B1033" s="8"/>
      <c r="C1033" s="8"/>
    </row>
    <row r="1034" spans="1:3" x14ac:dyDescent="0.3">
      <c r="A1034" s="7">
        <v>43002</v>
      </c>
      <c r="B1034" s="8"/>
      <c r="C1034" s="8"/>
    </row>
    <row r="1035" spans="1:3" x14ac:dyDescent="0.3">
      <c r="A1035" s="7">
        <v>43009</v>
      </c>
      <c r="B1035" s="8"/>
      <c r="C1035" s="8"/>
    </row>
    <row r="1036" spans="1:3" x14ac:dyDescent="0.3">
      <c r="A1036" s="7">
        <v>43016</v>
      </c>
      <c r="B1036" s="8"/>
      <c r="C1036" s="8"/>
    </row>
    <row r="1037" spans="1:3" x14ac:dyDescent="0.3">
      <c r="A1037" s="7">
        <v>43023</v>
      </c>
      <c r="B1037" s="8"/>
      <c r="C1037" s="8"/>
    </row>
    <row r="1038" spans="1:3" x14ac:dyDescent="0.3">
      <c r="A1038" s="7">
        <v>43030</v>
      </c>
      <c r="B1038" s="8"/>
      <c r="C1038" s="8"/>
    </row>
    <row r="1039" spans="1:3" x14ac:dyDescent="0.3">
      <c r="A1039" s="7">
        <v>43037</v>
      </c>
      <c r="B1039" s="8"/>
      <c r="C1039" s="8"/>
    </row>
    <row r="1040" spans="1:3" x14ac:dyDescent="0.3">
      <c r="A1040" s="7">
        <v>43044</v>
      </c>
      <c r="B1040" s="8"/>
      <c r="C1040" s="8"/>
    </row>
    <row r="1041" spans="1:3" x14ac:dyDescent="0.3">
      <c r="A1041" s="7">
        <v>43051</v>
      </c>
      <c r="B1041" s="8"/>
      <c r="C1041" s="8"/>
    </row>
    <row r="1042" spans="1:3" x14ac:dyDescent="0.3">
      <c r="A1042" s="7">
        <v>43058</v>
      </c>
      <c r="B1042" s="8"/>
      <c r="C1042" s="8"/>
    </row>
    <row r="1043" spans="1:3" x14ac:dyDescent="0.3">
      <c r="A1043" s="7">
        <v>43065</v>
      </c>
      <c r="B1043" s="8"/>
      <c r="C1043" s="8"/>
    </row>
    <row r="1044" spans="1:3" x14ac:dyDescent="0.3">
      <c r="A1044" s="7">
        <v>43072</v>
      </c>
      <c r="B1044" s="8"/>
      <c r="C1044" s="8"/>
    </row>
    <row r="1045" spans="1:3" x14ac:dyDescent="0.3">
      <c r="A1045" s="7">
        <v>43079</v>
      </c>
      <c r="B1045" s="8"/>
      <c r="C1045" s="8"/>
    </row>
    <row r="1046" spans="1:3" x14ac:dyDescent="0.3">
      <c r="A1046" s="7">
        <v>43086</v>
      </c>
      <c r="B1046" s="8"/>
      <c r="C1046" s="8"/>
    </row>
    <row r="1047" spans="1:3" x14ac:dyDescent="0.3">
      <c r="A1047" s="7">
        <v>43093</v>
      </c>
      <c r="B1047" s="8"/>
      <c r="C1047" s="8"/>
    </row>
    <row r="1048" spans="1:3" x14ac:dyDescent="0.3">
      <c r="A1048" s="7">
        <v>43100</v>
      </c>
      <c r="B1048" s="8"/>
      <c r="C1048" s="8"/>
    </row>
    <row r="1049" spans="1:3" x14ac:dyDescent="0.3">
      <c r="A1049" s="7">
        <v>43107</v>
      </c>
      <c r="B1049" s="8"/>
      <c r="C1049" s="8"/>
    </row>
    <row r="1050" spans="1:3" x14ac:dyDescent="0.3">
      <c r="A1050" s="7">
        <v>43114</v>
      </c>
      <c r="B1050" s="8"/>
      <c r="C1050" s="8"/>
    </row>
    <row r="1051" spans="1:3" x14ac:dyDescent="0.3">
      <c r="A1051" s="7">
        <v>43121</v>
      </c>
      <c r="B1051" s="8"/>
      <c r="C1051" s="8"/>
    </row>
    <row r="1052" spans="1:3" x14ac:dyDescent="0.3">
      <c r="A1052" s="7">
        <v>43128</v>
      </c>
      <c r="B1052" s="8"/>
      <c r="C1052" s="8"/>
    </row>
    <row r="1053" spans="1:3" x14ac:dyDescent="0.3">
      <c r="A1053" s="7">
        <v>43135</v>
      </c>
      <c r="B1053" s="8"/>
      <c r="C1053" s="8"/>
    </row>
    <row r="1054" spans="1:3" x14ac:dyDescent="0.3">
      <c r="A1054" s="7">
        <v>43142</v>
      </c>
      <c r="B1054" s="8"/>
      <c r="C1054" s="8"/>
    </row>
    <row r="1055" spans="1:3" x14ac:dyDescent="0.3">
      <c r="A1055" s="7">
        <v>43149</v>
      </c>
      <c r="B1055" s="8"/>
      <c r="C1055" s="8"/>
    </row>
    <row r="1056" spans="1:3" x14ac:dyDescent="0.3">
      <c r="A1056" s="7">
        <v>43156</v>
      </c>
      <c r="B1056" s="8"/>
      <c r="C1056" s="8"/>
    </row>
    <row r="1057" spans="1:3" x14ac:dyDescent="0.3">
      <c r="A1057" s="7">
        <v>43163</v>
      </c>
      <c r="B1057" s="8"/>
      <c r="C1057" s="8"/>
    </row>
    <row r="1058" spans="1:3" x14ac:dyDescent="0.3">
      <c r="A1058" s="7">
        <v>43170</v>
      </c>
      <c r="B1058" s="8"/>
      <c r="C1058" s="8"/>
    </row>
    <row r="1059" spans="1:3" x14ac:dyDescent="0.3">
      <c r="A1059" s="7">
        <v>43177</v>
      </c>
      <c r="B1059" s="8"/>
      <c r="C1059" s="8"/>
    </row>
    <row r="1060" spans="1:3" x14ac:dyDescent="0.3">
      <c r="A1060" s="7">
        <v>43184</v>
      </c>
      <c r="B1060" s="8"/>
      <c r="C1060" s="8"/>
    </row>
    <row r="1061" spans="1:3" x14ac:dyDescent="0.3">
      <c r="A1061" s="7">
        <v>43191</v>
      </c>
      <c r="B1061" s="8"/>
      <c r="C1061" s="8"/>
    </row>
    <row r="1062" spans="1:3" x14ac:dyDescent="0.3">
      <c r="A1062" s="7">
        <v>43198</v>
      </c>
      <c r="B1062" s="8"/>
      <c r="C1062" s="8"/>
    </row>
    <row r="1063" spans="1:3" x14ac:dyDescent="0.3">
      <c r="A1063" s="7">
        <v>43205</v>
      </c>
      <c r="B1063" s="8"/>
      <c r="C1063" s="8"/>
    </row>
    <row r="1064" spans="1:3" x14ac:dyDescent="0.3">
      <c r="A1064" s="7">
        <v>43212</v>
      </c>
      <c r="B1064" s="8"/>
      <c r="C1064" s="8"/>
    </row>
    <row r="1065" spans="1:3" x14ac:dyDescent="0.3">
      <c r="A1065" s="7">
        <v>43219</v>
      </c>
      <c r="B1065" s="8"/>
      <c r="C1065" s="8"/>
    </row>
    <row r="1066" spans="1:3" x14ac:dyDescent="0.3">
      <c r="A1066" s="7">
        <v>43226</v>
      </c>
      <c r="B1066" s="8"/>
      <c r="C1066" s="8"/>
    </row>
    <row r="1067" spans="1:3" x14ac:dyDescent="0.3">
      <c r="A1067" s="7">
        <v>43233</v>
      </c>
      <c r="B1067" s="8"/>
      <c r="C1067" s="8"/>
    </row>
    <row r="1068" spans="1:3" x14ac:dyDescent="0.3">
      <c r="A1068" s="7">
        <v>43240</v>
      </c>
      <c r="B1068" s="8"/>
      <c r="C1068" s="8"/>
    </row>
    <row r="1069" spans="1:3" x14ac:dyDescent="0.3">
      <c r="A1069" s="7">
        <v>43247</v>
      </c>
      <c r="B1069" s="8"/>
      <c r="C1069" s="8"/>
    </row>
    <row r="1070" spans="1:3" x14ac:dyDescent="0.3">
      <c r="A1070" s="7">
        <v>43254</v>
      </c>
      <c r="B1070" s="8"/>
      <c r="C1070" s="8"/>
    </row>
    <row r="1071" spans="1:3" x14ac:dyDescent="0.3">
      <c r="A1071" s="7">
        <v>43261</v>
      </c>
      <c r="B1071" s="8"/>
      <c r="C1071" s="8"/>
    </row>
    <row r="1072" spans="1:3" x14ac:dyDescent="0.3">
      <c r="A1072" s="7">
        <v>43268</v>
      </c>
      <c r="B1072" s="8"/>
      <c r="C1072" s="8"/>
    </row>
    <row r="1073" spans="1:3" x14ac:dyDescent="0.3">
      <c r="A1073" s="7">
        <v>43275</v>
      </c>
      <c r="B1073" s="8"/>
      <c r="C1073" s="8"/>
    </row>
    <row r="1074" spans="1:3" x14ac:dyDescent="0.3">
      <c r="A1074" s="7">
        <v>43282</v>
      </c>
      <c r="B1074" s="8"/>
      <c r="C1074" s="8"/>
    </row>
    <row r="1075" spans="1:3" x14ac:dyDescent="0.3">
      <c r="A1075" s="7">
        <v>43289</v>
      </c>
      <c r="B1075" s="8"/>
      <c r="C1075" s="8"/>
    </row>
    <row r="1076" spans="1:3" x14ac:dyDescent="0.3">
      <c r="A1076" s="7">
        <v>43296</v>
      </c>
      <c r="B1076" s="8"/>
      <c r="C1076" s="8"/>
    </row>
    <row r="1077" spans="1:3" x14ac:dyDescent="0.3">
      <c r="A1077" s="7">
        <v>43303</v>
      </c>
      <c r="B1077" s="8"/>
      <c r="C1077" s="8"/>
    </row>
    <row r="1078" spans="1:3" x14ac:dyDescent="0.3">
      <c r="A1078" s="7">
        <v>43310</v>
      </c>
      <c r="B1078" s="8"/>
      <c r="C1078" s="8"/>
    </row>
    <row r="1079" spans="1:3" x14ac:dyDescent="0.3">
      <c r="A1079" s="7">
        <v>43317</v>
      </c>
      <c r="B1079" s="8"/>
      <c r="C1079" s="8"/>
    </row>
    <row r="1080" spans="1:3" x14ac:dyDescent="0.3">
      <c r="A1080" s="7">
        <v>43324</v>
      </c>
      <c r="B1080" s="8"/>
      <c r="C1080" s="8"/>
    </row>
    <row r="1081" spans="1:3" x14ac:dyDescent="0.3">
      <c r="A1081" s="7">
        <v>43331</v>
      </c>
      <c r="B1081" s="8"/>
      <c r="C1081" s="8"/>
    </row>
    <row r="1082" spans="1:3" x14ac:dyDescent="0.3">
      <c r="A1082" s="7">
        <v>43338</v>
      </c>
      <c r="B1082" s="8"/>
      <c r="C1082" s="8"/>
    </row>
    <row r="1083" spans="1:3" x14ac:dyDescent="0.3">
      <c r="A1083" s="7">
        <v>43345</v>
      </c>
      <c r="B1083" s="8"/>
      <c r="C1083" s="8"/>
    </row>
    <row r="1084" spans="1:3" x14ac:dyDescent="0.3">
      <c r="A1084" s="7">
        <v>43352</v>
      </c>
      <c r="B1084" s="8"/>
      <c r="C1084" s="8"/>
    </row>
    <row r="1085" spans="1:3" x14ac:dyDescent="0.3">
      <c r="A1085" s="7">
        <v>43359</v>
      </c>
      <c r="B1085" s="8"/>
      <c r="C1085" s="8"/>
    </row>
    <row r="1086" spans="1:3" x14ac:dyDescent="0.3">
      <c r="A1086" s="7">
        <v>43366</v>
      </c>
      <c r="B1086" s="8"/>
      <c r="C1086" s="8"/>
    </row>
    <row r="1087" spans="1:3" x14ac:dyDescent="0.3">
      <c r="A1087" s="7">
        <v>43373</v>
      </c>
      <c r="B1087" s="8"/>
      <c r="C1087" s="8"/>
    </row>
    <row r="1088" spans="1:3" x14ac:dyDescent="0.3">
      <c r="A1088" s="7">
        <v>43380</v>
      </c>
      <c r="B1088" s="8"/>
      <c r="C1088" s="8"/>
    </row>
    <row r="1089" spans="1:3" x14ac:dyDescent="0.3">
      <c r="A1089" s="7">
        <v>43387</v>
      </c>
      <c r="B1089" s="8"/>
      <c r="C1089" s="8"/>
    </row>
    <row r="1090" spans="1:3" x14ac:dyDescent="0.3">
      <c r="A1090" s="7">
        <v>43394</v>
      </c>
      <c r="B1090" s="8"/>
      <c r="C1090" s="8"/>
    </row>
    <row r="1091" spans="1:3" x14ac:dyDescent="0.3">
      <c r="A1091" s="7">
        <v>43401</v>
      </c>
      <c r="B1091" s="8"/>
      <c r="C1091" s="8"/>
    </row>
    <row r="1092" spans="1:3" x14ac:dyDescent="0.3">
      <c r="A1092" s="7">
        <v>43408</v>
      </c>
      <c r="B1092" s="8"/>
      <c r="C1092" s="8"/>
    </row>
    <row r="1093" spans="1:3" x14ac:dyDescent="0.3">
      <c r="A1093" s="7">
        <v>43415</v>
      </c>
      <c r="B1093" s="8"/>
      <c r="C1093" s="8"/>
    </row>
    <row r="1094" spans="1:3" x14ac:dyDescent="0.3">
      <c r="A1094" s="7">
        <v>43422</v>
      </c>
      <c r="B1094" s="8"/>
      <c r="C1094" s="8"/>
    </row>
    <row r="1095" spans="1:3" x14ac:dyDescent="0.3">
      <c r="A1095" s="7">
        <v>43429</v>
      </c>
      <c r="B1095" s="8"/>
      <c r="C1095" s="8"/>
    </row>
    <row r="1096" spans="1:3" x14ac:dyDescent="0.3">
      <c r="A1096" s="7">
        <v>43436</v>
      </c>
      <c r="B1096" s="8"/>
      <c r="C1096" s="8"/>
    </row>
    <row r="1097" spans="1:3" x14ac:dyDescent="0.3">
      <c r="A1097" s="7">
        <v>43443</v>
      </c>
      <c r="B1097" s="8"/>
      <c r="C1097" s="8"/>
    </row>
    <row r="1098" spans="1:3" x14ac:dyDescent="0.3">
      <c r="A1098" s="7">
        <v>43450</v>
      </c>
      <c r="B1098" s="8"/>
      <c r="C1098" s="8"/>
    </row>
    <row r="1099" spans="1:3" x14ac:dyDescent="0.3">
      <c r="A1099" s="7">
        <v>43457</v>
      </c>
      <c r="B1099" s="8"/>
      <c r="C1099" s="8"/>
    </row>
    <row r="1100" spans="1:3" x14ac:dyDescent="0.3">
      <c r="A1100" s="7">
        <v>43464</v>
      </c>
      <c r="B1100" s="8"/>
      <c r="C1100" s="8"/>
    </row>
    <row r="1101" spans="1:3" x14ac:dyDescent="0.3">
      <c r="A1101" s="7">
        <v>43471</v>
      </c>
      <c r="B1101" s="8"/>
      <c r="C1101" s="8"/>
    </row>
    <row r="1102" spans="1:3" x14ac:dyDescent="0.3">
      <c r="A1102" s="7">
        <v>43478</v>
      </c>
      <c r="B1102" s="8"/>
      <c r="C1102" s="8"/>
    </row>
    <row r="1103" spans="1:3" x14ac:dyDescent="0.3">
      <c r="A1103" s="7">
        <v>43485</v>
      </c>
      <c r="B1103" s="8"/>
      <c r="C1103" s="8"/>
    </row>
    <row r="1104" spans="1:3" x14ac:dyDescent="0.3">
      <c r="A1104" s="7">
        <v>43492</v>
      </c>
      <c r="B1104" s="8"/>
      <c r="C1104" s="8"/>
    </row>
    <row r="1105" spans="1:3" x14ac:dyDescent="0.3">
      <c r="A1105" s="7">
        <v>43499</v>
      </c>
      <c r="B1105" s="8"/>
      <c r="C1105" s="8"/>
    </row>
    <row r="1106" spans="1:3" x14ac:dyDescent="0.3">
      <c r="A1106" s="7">
        <v>43506</v>
      </c>
      <c r="B1106" s="8"/>
      <c r="C1106" s="8"/>
    </row>
    <row r="1107" spans="1:3" x14ac:dyDescent="0.3">
      <c r="A1107" s="7">
        <v>43513</v>
      </c>
      <c r="B1107" s="8"/>
      <c r="C1107" s="8"/>
    </row>
    <row r="1108" spans="1:3" x14ac:dyDescent="0.3">
      <c r="A1108" s="7">
        <v>43520</v>
      </c>
      <c r="B1108" s="8"/>
      <c r="C1108" s="8"/>
    </row>
    <row r="1109" spans="1:3" x14ac:dyDescent="0.3">
      <c r="A1109" s="7">
        <v>43527</v>
      </c>
      <c r="B1109" s="8"/>
      <c r="C1109" s="8"/>
    </row>
    <row r="1110" spans="1:3" x14ac:dyDescent="0.3">
      <c r="A1110" s="7">
        <v>43534</v>
      </c>
      <c r="B1110" s="8"/>
      <c r="C1110" s="8"/>
    </row>
    <row r="1111" spans="1:3" x14ac:dyDescent="0.3">
      <c r="A1111" s="7">
        <v>43541</v>
      </c>
      <c r="B1111" s="8"/>
      <c r="C1111" s="8"/>
    </row>
    <row r="1112" spans="1:3" x14ac:dyDescent="0.3">
      <c r="A1112" s="7">
        <v>43548</v>
      </c>
      <c r="B1112" s="8"/>
      <c r="C1112" s="8"/>
    </row>
    <row r="1113" spans="1:3" x14ac:dyDescent="0.3">
      <c r="A1113" s="7">
        <v>43555</v>
      </c>
      <c r="B1113" s="8"/>
      <c r="C1113" s="8"/>
    </row>
    <row r="1114" spans="1:3" x14ac:dyDescent="0.3">
      <c r="A1114" s="7">
        <v>43562</v>
      </c>
      <c r="B1114" s="8"/>
      <c r="C1114" s="8"/>
    </row>
    <row r="1115" spans="1:3" x14ac:dyDescent="0.3">
      <c r="A1115" s="7">
        <v>43569</v>
      </c>
      <c r="B1115" s="8"/>
      <c r="C1115" s="8"/>
    </row>
    <row r="1116" spans="1:3" x14ac:dyDescent="0.3">
      <c r="A1116" s="7">
        <v>43576</v>
      </c>
      <c r="B1116" s="8"/>
      <c r="C1116" s="8"/>
    </row>
    <row r="1117" spans="1:3" x14ac:dyDescent="0.3">
      <c r="A1117" s="7">
        <v>43583</v>
      </c>
      <c r="B1117" s="8"/>
      <c r="C1117" s="8"/>
    </row>
    <row r="1118" spans="1:3" x14ac:dyDescent="0.3">
      <c r="A1118" s="7">
        <v>43590</v>
      </c>
      <c r="B1118" s="8"/>
      <c r="C1118" s="8"/>
    </row>
    <row r="1119" spans="1:3" x14ac:dyDescent="0.3">
      <c r="A1119" s="7">
        <v>43597</v>
      </c>
      <c r="B1119" s="8"/>
      <c r="C1119" s="8"/>
    </row>
    <row r="1120" spans="1:3" x14ac:dyDescent="0.3">
      <c r="A1120" s="7">
        <v>43604</v>
      </c>
      <c r="B1120" s="8"/>
      <c r="C1120" s="8"/>
    </row>
    <row r="1121" spans="1:4" x14ac:dyDescent="0.3">
      <c r="A1121" s="7">
        <v>43611</v>
      </c>
      <c r="B1121" s="8"/>
      <c r="C1121" s="8"/>
    </row>
    <row r="1122" spans="1:4" x14ac:dyDescent="0.3">
      <c r="A1122" s="7">
        <v>43618</v>
      </c>
      <c r="B1122" s="8"/>
      <c r="C1122" s="8"/>
    </row>
    <row r="1123" spans="1:4" x14ac:dyDescent="0.3">
      <c r="A1123" s="7">
        <v>43625</v>
      </c>
      <c r="B1123" s="8"/>
      <c r="C1123" s="8"/>
    </row>
    <row r="1124" spans="1:4" x14ac:dyDescent="0.3">
      <c r="A1124" s="7">
        <v>43632</v>
      </c>
      <c r="B1124" s="8"/>
      <c r="C1124" s="8"/>
    </row>
    <row r="1125" spans="1:4" x14ac:dyDescent="0.3">
      <c r="A1125" s="7">
        <v>43639</v>
      </c>
      <c r="B1125" s="8"/>
      <c r="C1125" s="8"/>
    </row>
    <row r="1126" spans="1:4" x14ac:dyDescent="0.3">
      <c r="A1126" s="7">
        <v>43646</v>
      </c>
      <c r="B1126" s="8"/>
      <c r="C1126" s="8"/>
    </row>
    <row r="1127" spans="1:4" x14ac:dyDescent="0.3">
      <c r="A1127" s="7">
        <v>43653</v>
      </c>
      <c r="B1127" s="8"/>
      <c r="C1127" s="8"/>
    </row>
    <row r="1128" spans="1:4" x14ac:dyDescent="0.3">
      <c r="A1128" s="7">
        <v>43660</v>
      </c>
      <c r="B1128" s="8"/>
      <c r="C1128" s="8"/>
    </row>
    <row r="1129" spans="1:4" x14ac:dyDescent="0.3">
      <c r="A1129" s="7">
        <v>43667</v>
      </c>
      <c r="B1129" s="8"/>
      <c r="C1129" s="8"/>
    </row>
    <row r="1130" spans="1:4" x14ac:dyDescent="0.3">
      <c r="A1130" s="7">
        <v>43674</v>
      </c>
      <c r="B1130" s="8"/>
      <c r="C1130" s="8"/>
    </row>
    <row r="1131" spans="1:4" x14ac:dyDescent="0.3">
      <c r="A1131" s="7">
        <v>43681</v>
      </c>
      <c r="B1131" s="8"/>
      <c r="C1131" s="8"/>
    </row>
    <row r="1132" spans="1:4" x14ac:dyDescent="0.3">
      <c r="A1132" s="7">
        <v>43688</v>
      </c>
      <c r="B1132" s="8"/>
      <c r="C1132" s="8"/>
    </row>
    <row r="1133" spans="1:4" x14ac:dyDescent="0.3">
      <c r="A1133" s="7">
        <v>43695</v>
      </c>
      <c r="B1133" s="8"/>
      <c r="C1133" s="8"/>
    </row>
    <row r="1134" spans="1:4" x14ac:dyDescent="0.3">
      <c r="A1134" s="7">
        <v>43702</v>
      </c>
      <c r="B1134" s="8"/>
      <c r="C1134" s="8"/>
    </row>
    <row r="1135" spans="1:4" x14ac:dyDescent="0.3">
      <c r="A1135" s="7">
        <v>43709</v>
      </c>
      <c r="B1135" s="8"/>
      <c r="C1135" s="8"/>
    </row>
    <row r="1136" spans="1:4" x14ac:dyDescent="0.3">
      <c r="A1136" s="7">
        <v>43716</v>
      </c>
      <c r="B1136" s="8"/>
      <c r="C1136" s="8"/>
      <c r="D1136" s="10"/>
    </row>
    <row r="1137" spans="1:3" x14ac:dyDescent="0.3">
      <c r="A1137" s="7">
        <v>43723</v>
      </c>
      <c r="B1137" s="8"/>
      <c r="C1137" s="8"/>
    </row>
    <row r="1138" spans="1:3" x14ac:dyDescent="0.3">
      <c r="A1138" s="7">
        <v>43730</v>
      </c>
      <c r="B1138" s="8"/>
      <c r="C1138" s="8"/>
    </row>
    <row r="1139" spans="1:3" x14ac:dyDescent="0.3">
      <c r="A1139" s="7">
        <v>43737</v>
      </c>
      <c r="B1139" s="8"/>
      <c r="C1139" s="8"/>
    </row>
    <row r="1140" spans="1:3" x14ac:dyDescent="0.3">
      <c r="A1140" s="7">
        <v>43744</v>
      </c>
      <c r="B1140" s="8"/>
      <c r="C1140" s="8"/>
    </row>
    <row r="1141" spans="1:3" x14ac:dyDescent="0.3">
      <c r="A1141" s="7">
        <v>43751</v>
      </c>
      <c r="B1141" s="8"/>
      <c r="C1141" s="8"/>
    </row>
    <row r="1142" spans="1:3" x14ac:dyDescent="0.3">
      <c r="A1142" s="7">
        <v>43758</v>
      </c>
      <c r="B1142" s="8"/>
      <c r="C1142" s="8"/>
    </row>
    <row r="1143" spans="1:3" x14ac:dyDescent="0.3">
      <c r="A1143" s="7">
        <v>43765</v>
      </c>
      <c r="B1143" s="8"/>
      <c r="C1143" s="8"/>
    </row>
    <row r="1144" spans="1:3" x14ac:dyDescent="0.3">
      <c r="A1144" s="7">
        <v>43772</v>
      </c>
      <c r="B1144" s="8"/>
      <c r="C1144" s="8"/>
    </row>
    <row r="1145" spans="1:3" x14ac:dyDescent="0.3">
      <c r="A1145" s="7">
        <v>43779</v>
      </c>
      <c r="B1145" s="8"/>
      <c r="C1145" s="8"/>
    </row>
    <row r="1146" spans="1:3" x14ac:dyDescent="0.3">
      <c r="A1146" s="7">
        <v>43786</v>
      </c>
      <c r="B1146" s="8"/>
      <c r="C1146" s="8"/>
    </row>
    <row r="1147" spans="1:3" x14ac:dyDescent="0.3">
      <c r="A1147" s="7">
        <v>43793</v>
      </c>
      <c r="B1147" s="8"/>
      <c r="C1147" s="8"/>
    </row>
    <row r="1148" spans="1:3" x14ac:dyDescent="0.3">
      <c r="A1148" s="7">
        <v>43800</v>
      </c>
      <c r="B1148" s="8"/>
      <c r="C1148" s="8"/>
    </row>
    <row r="1149" spans="1:3" x14ac:dyDescent="0.3">
      <c r="A1149" s="7">
        <v>43807</v>
      </c>
      <c r="B1149" s="8"/>
      <c r="C1149" s="8"/>
    </row>
    <row r="1150" spans="1:3" x14ac:dyDescent="0.3">
      <c r="A1150" s="7">
        <v>43814</v>
      </c>
      <c r="B1150" s="8"/>
      <c r="C1150" s="8"/>
    </row>
    <row r="1151" spans="1:3" x14ac:dyDescent="0.3">
      <c r="A1151" s="7">
        <v>43821</v>
      </c>
      <c r="B1151" s="8"/>
      <c r="C1151" s="8"/>
    </row>
    <row r="1152" spans="1:3" x14ac:dyDescent="0.3">
      <c r="A1152" s="7">
        <v>43828</v>
      </c>
      <c r="B1152" s="8"/>
      <c r="C1152" s="8"/>
    </row>
    <row r="1153" spans="1:3" x14ac:dyDescent="0.3">
      <c r="A1153" s="7">
        <v>43835</v>
      </c>
      <c r="B1153" s="8"/>
      <c r="C1153" s="8"/>
    </row>
    <row r="1154" spans="1:3" x14ac:dyDescent="0.3">
      <c r="A1154" s="7">
        <v>43842</v>
      </c>
      <c r="B1154" s="8"/>
      <c r="C1154" s="8"/>
    </row>
    <row r="1155" spans="1:3" x14ac:dyDescent="0.3">
      <c r="A1155" s="7">
        <v>43849</v>
      </c>
      <c r="B1155" s="8"/>
      <c r="C1155" s="8"/>
    </row>
    <row r="1156" spans="1:3" x14ac:dyDescent="0.3">
      <c r="A1156" s="7">
        <v>43856</v>
      </c>
      <c r="B1156" s="8"/>
      <c r="C1156" s="8"/>
    </row>
    <row r="1157" spans="1:3" x14ac:dyDescent="0.3">
      <c r="A1157" s="7">
        <v>43863</v>
      </c>
      <c r="B1157" s="8"/>
      <c r="C1157" s="8"/>
    </row>
    <row r="1158" spans="1:3" x14ac:dyDescent="0.3">
      <c r="A1158" s="7">
        <v>43870</v>
      </c>
      <c r="B1158" s="8"/>
      <c r="C1158" s="8"/>
    </row>
    <row r="1159" spans="1:3" x14ac:dyDescent="0.3">
      <c r="A1159" s="7">
        <v>43877</v>
      </c>
      <c r="B1159" s="8"/>
      <c r="C1159" s="8"/>
    </row>
    <row r="1160" spans="1:3" x14ac:dyDescent="0.3">
      <c r="A1160" s="7">
        <v>43884</v>
      </c>
      <c r="B1160" s="8"/>
      <c r="C1160" s="8"/>
    </row>
    <row r="1161" spans="1:3" x14ac:dyDescent="0.3">
      <c r="A1161" s="7">
        <v>43891</v>
      </c>
      <c r="B1161" s="8"/>
      <c r="C1161" s="8"/>
    </row>
    <row r="1162" spans="1:3" x14ac:dyDescent="0.3">
      <c r="A1162" s="7">
        <v>43898</v>
      </c>
      <c r="B1162" s="8"/>
      <c r="C1162" s="8"/>
    </row>
    <row r="1163" spans="1:3" x14ac:dyDescent="0.3">
      <c r="A1163" s="7">
        <v>43905</v>
      </c>
      <c r="B1163" s="8"/>
      <c r="C1163" s="8"/>
    </row>
    <row r="1164" spans="1:3" x14ac:dyDescent="0.3">
      <c r="A1164" s="7">
        <v>43912</v>
      </c>
      <c r="B1164" s="8"/>
      <c r="C1164" s="8"/>
    </row>
    <row r="1165" spans="1:3" x14ac:dyDescent="0.3">
      <c r="A1165" s="7">
        <v>43919</v>
      </c>
      <c r="B1165" s="8"/>
      <c r="C1165" s="8"/>
    </row>
    <row r="1166" spans="1:3" x14ac:dyDescent="0.3">
      <c r="A1166" s="7">
        <v>43926</v>
      </c>
      <c r="B1166" s="8"/>
      <c r="C1166" s="8"/>
    </row>
    <row r="1167" spans="1:3" x14ac:dyDescent="0.3">
      <c r="A1167" s="7">
        <v>43933</v>
      </c>
      <c r="B1167" s="8"/>
      <c r="C1167" s="8"/>
    </row>
    <row r="1168" spans="1:3" x14ac:dyDescent="0.3">
      <c r="A1168" s="7">
        <v>43940</v>
      </c>
      <c r="B1168" s="8"/>
      <c r="C1168" s="8"/>
    </row>
    <row r="1169" spans="1:3" x14ac:dyDescent="0.3">
      <c r="A1169" s="7">
        <v>43947</v>
      </c>
      <c r="B1169" s="8"/>
      <c r="C1169" s="8"/>
    </row>
    <row r="1170" spans="1:3" x14ac:dyDescent="0.3">
      <c r="A1170" s="7">
        <v>43954</v>
      </c>
      <c r="B1170" s="8"/>
      <c r="C1170" s="8"/>
    </row>
    <row r="1171" spans="1:3" x14ac:dyDescent="0.3">
      <c r="A1171" s="7">
        <v>43961</v>
      </c>
      <c r="B1171" s="8"/>
      <c r="C1171" s="8"/>
    </row>
    <row r="1172" spans="1:3" x14ac:dyDescent="0.3">
      <c r="A1172" s="7">
        <v>43968</v>
      </c>
      <c r="B1172" s="8"/>
      <c r="C1172" s="8"/>
    </row>
    <row r="1173" spans="1:3" x14ac:dyDescent="0.3">
      <c r="A1173" s="7">
        <v>43975</v>
      </c>
      <c r="B1173" s="8"/>
      <c r="C1173" s="8"/>
    </row>
    <row r="1174" spans="1:3" x14ac:dyDescent="0.3">
      <c r="A1174" s="7">
        <v>43982</v>
      </c>
      <c r="B1174" s="8"/>
      <c r="C1174" s="8"/>
    </row>
    <row r="1175" spans="1:3" x14ac:dyDescent="0.3">
      <c r="A1175" s="7">
        <v>43989</v>
      </c>
      <c r="B1175" s="8"/>
      <c r="C1175" s="8"/>
    </row>
    <row r="1176" spans="1:3" x14ac:dyDescent="0.3">
      <c r="A1176" s="7">
        <v>43996</v>
      </c>
      <c r="B1176" s="8"/>
      <c r="C1176" s="8"/>
    </row>
    <row r="1177" spans="1:3" x14ac:dyDescent="0.3">
      <c r="A1177" s="7">
        <v>44003</v>
      </c>
      <c r="B1177" s="8"/>
      <c r="C1177" s="8"/>
    </row>
    <row r="1178" spans="1:3" x14ac:dyDescent="0.3">
      <c r="A1178" s="7">
        <v>44010</v>
      </c>
      <c r="B1178" s="8"/>
      <c r="C1178" s="8"/>
    </row>
    <row r="1179" spans="1:3" x14ac:dyDescent="0.3">
      <c r="A1179" s="7">
        <v>44017</v>
      </c>
      <c r="B1179" s="8"/>
      <c r="C1179" s="8"/>
    </row>
    <row r="1180" spans="1:3" x14ac:dyDescent="0.3">
      <c r="A1180" s="7">
        <v>44024</v>
      </c>
      <c r="B1180" s="8"/>
      <c r="C1180" s="8"/>
    </row>
    <row r="1181" spans="1:3" x14ac:dyDescent="0.3">
      <c r="A1181" s="7">
        <v>44031</v>
      </c>
      <c r="B1181" s="8"/>
      <c r="C1181" s="8"/>
    </row>
    <row r="1182" spans="1:3" x14ac:dyDescent="0.3">
      <c r="A1182" s="7">
        <v>44038</v>
      </c>
      <c r="B1182" s="8"/>
      <c r="C1182" s="8"/>
    </row>
    <row r="1183" spans="1:3" x14ac:dyDescent="0.3">
      <c r="A1183" s="7">
        <v>44045</v>
      </c>
      <c r="B1183" s="8"/>
      <c r="C1183" s="8"/>
    </row>
    <row r="1184" spans="1:3" x14ac:dyDescent="0.3">
      <c r="A1184" s="7">
        <v>44052</v>
      </c>
      <c r="B1184" s="8"/>
      <c r="C1184" s="8"/>
    </row>
    <row r="1185" spans="1:3" x14ac:dyDescent="0.3">
      <c r="A1185" s="7">
        <v>44059</v>
      </c>
      <c r="B1185" s="8"/>
      <c r="C1185" s="8"/>
    </row>
    <row r="1186" spans="1:3" x14ac:dyDescent="0.3">
      <c r="A1186" s="7">
        <v>44066</v>
      </c>
      <c r="B1186" s="8"/>
      <c r="C1186" s="8"/>
    </row>
    <row r="1187" spans="1:3" x14ac:dyDescent="0.3">
      <c r="A1187" s="7">
        <v>44073</v>
      </c>
      <c r="B1187" s="8"/>
      <c r="C1187" s="8"/>
    </row>
    <row r="1188" spans="1:3" x14ac:dyDescent="0.3">
      <c r="A1188" s="7">
        <v>44080</v>
      </c>
      <c r="B1188" s="8"/>
      <c r="C1188" s="8"/>
    </row>
    <row r="1189" spans="1:3" x14ac:dyDescent="0.3">
      <c r="A1189" s="7">
        <v>44087</v>
      </c>
      <c r="B1189" s="8"/>
      <c r="C1189" s="8"/>
    </row>
    <row r="1190" spans="1:3" x14ac:dyDescent="0.3">
      <c r="A1190" s="7">
        <v>44094</v>
      </c>
      <c r="B1190" s="8"/>
      <c r="C1190" s="8"/>
    </row>
    <row r="1191" spans="1:3" x14ac:dyDescent="0.3">
      <c r="A1191" s="7">
        <v>44101</v>
      </c>
      <c r="B1191" s="8"/>
      <c r="C1191" s="8"/>
    </row>
    <row r="1192" spans="1:3" x14ac:dyDescent="0.3">
      <c r="A1192" s="7">
        <v>44108</v>
      </c>
      <c r="B1192" s="8"/>
      <c r="C1192" s="8"/>
    </row>
    <row r="1193" spans="1:3" x14ac:dyDescent="0.3">
      <c r="A1193" s="7">
        <v>44115</v>
      </c>
      <c r="B1193" s="8"/>
      <c r="C1193" s="8"/>
    </row>
    <row r="1194" spans="1:3" x14ac:dyDescent="0.3">
      <c r="A1194" s="7">
        <v>44122</v>
      </c>
      <c r="B1194" s="8"/>
      <c r="C1194" s="8"/>
    </row>
    <row r="1195" spans="1:3" x14ac:dyDescent="0.3">
      <c r="A1195" s="7">
        <v>44129</v>
      </c>
      <c r="B1195" s="8"/>
      <c r="C1195" s="8"/>
    </row>
    <row r="1196" spans="1:3" x14ac:dyDescent="0.3">
      <c r="A1196" s="7">
        <v>44136</v>
      </c>
      <c r="B1196" s="8"/>
      <c r="C1196" s="8"/>
    </row>
    <row r="1197" spans="1:3" x14ac:dyDescent="0.3">
      <c r="A1197" s="7">
        <v>44143</v>
      </c>
      <c r="B1197" s="8"/>
      <c r="C1197" s="8"/>
    </row>
    <row r="1198" spans="1:3" x14ac:dyDescent="0.3">
      <c r="A1198" s="7">
        <v>44150</v>
      </c>
      <c r="B1198" s="8"/>
      <c r="C1198" s="8"/>
    </row>
    <row r="1199" spans="1:3" x14ac:dyDescent="0.3">
      <c r="A1199" s="7">
        <v>44157</v>
      </c>
      <c r="B1199" s="8"/>
      <c r="C1199" s="8"/>
    </row>
    <row r="1200" spans="1:3" x14ac:dyDescent="0.3">
      <c r="A1200" s="7">
        <v>44164</v>
      </c>
      <c r="B1200" s="8"/>
      <c r="C1200" s="8"/>
    </row>
    <row r="1201" spans="1:3" x14ac:dyDescent="0.3">
      <c r="A1201" s="7">
        <v>44171</v>
      </c>
      <c r="B1201" s="8"/>
      <c r="C1201" s="8"/>
    </row>
  </sheetData>
  <mergeCells count="7">
    <mergeCell ref="B6:C6"/>
    <mergeCell ref="D2:E2"/>
    <mergeCell ref="D3:E3"/>
    <mergeCell ref="B3:C3"/>
    <mergeCell ref="A1:C1"/>
    <mergeCell ref="B2:C2"/>
    <mergeCell ref="E5:F5"/>
  </mergeCells>
  <hyperlinks>
    <hyperlink ref="C4" location="Indhold!A1" display="Tilbage til Indhold"/>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9"/>
  </sheetPr>
  <dimension ref="A1:I170"/>
  <sheetViews>
    <sheetView workbookViewId="0">
      <selection sqref="A1:I1"/>
    </sheetView>
  </sheetViews>
  <sheetFormatPr defaultColWidth="9.109375" defaultRowHeight="13.8" x14ac:dyDescent="0.3"/>
  <cols>
    <col min="1" max="1" width="10.77734375" style="9" bestFit="1" customWidth="1"/>
    <col min="2" max="2" width="13.88671875" style="9" bestFit="1" customWidth="1"/>
    <col min="3" max="3" width="14.21875" style="9" bestFit="1" customWidth="1"/>
    <col min="4" max="4" width="19.6640625" style="9" bestFit="1" customWidth="1"/>
    <col min="5" max="5" width="22.33203125" style="9" bestFit="1" customWidth="1"/>
    <col min="6" max="8" width="9.109375" style="9"/>
    <col min="9" max="9" width="15" style="9" bestFit="1" customWidth="1"/>
    <col min="10" max="16384" width="9.109375" style="9"/>
  </cols>
  <sheetData>
    <row r="1" spans="1:9" ht="26.25" customHeight="1" thickBot="1" x14ac:dyDescent="0.35">
      <c r="A1" s="106" t="s">
        <v>104</v>
      </c>
      <c r="B1" s="107"/>
      <c r="C1" s="107"/>
      <c r="D1" s="107"/>
      <c r="E1" s="107"/>
      <c r="F1" s="107"/>
      <c r="G1" s="107"/>
      <c r="H1" s="107"/>
      <c r="I1" s="107"/>
    </row>
    <row r="2" spans="1:9" ht="113.4" customHeight="1" x14ac:dyDescent="0.3">
      <c r="A2" s="12" t="s">
        <v>24</v>
      </c>
      <c r="B2" s="103" t="s">
        <v>103</v>
      </c>
      <c r="C2" s="103"/>
      <c r="D2" s="103"/>
      <c r="E2" s="103"/>
      <c r="F2" s="103"/>
      <c r="G2" s="103"/>
      <c r="H2" s="103"/>
      <c r="I2" s="103"/>
    </row>
    <row r="3" spans="1:9" x14ac:dyDescent="0.3">
      <c r="A3" s="52" t="s">
        <v>25</v>
      </c>
      <c r="B3" s="102" t="s">
        <v>84</v>
      </c>
      <c r="C3" s="102"/>
      <c r="D3" s="102"/>
      <c r="E3" s="102"/>
      <c r="F3" s="102"/>
      <c r="G3" s="102"/>
      <c r="H3" s="102"/>
      <c r="I3" s="102"/>
    </row>
    <row r="4" spans="1:9" x14ac:dyDescent="0.3">
      <c r="B4" s="17"/>
      <c r="C4" s="17"/>
      <c r="D4" s="17"/>
      <c r="E4" s="17"/>
      <c r="F4" s="17"/>
      <c r="G4" s="17"/>
      <c r="I4" s="14" t="s">
        <v>35</v>
      </c>
    </row>
    <row r="6" spans="1:9" x14ac:dyDescent="0.3">
      <c r="A6" s="48"/>
      <c r="B6" s="110" t="s">
        <v>83</v>
      </c>
      <c r="C6" s="110"/>
      <c r="D6" s="111"/>
      <c r="E6" s="63" t="s">
        <v>82</v>
      </c>
    </row>
    <row r="7" spans="1:9" x14ac:dyDescent="0.3">
      <c r="A7" s="48" t="s">
        <v>33</v>
      </c>
      <c r="B7" s="48" t="s">
        <v>51</v>
      </c>
      <c r="C7" s="48" t="s">
        <v>52</v>
      </c>
      <c r="D7" s="48" t="s">
        <v>53</v>
      </c>
      <c r="E7" s="48" t="s">
        <v>122</v>
      </c>
    </row>
    <row r="8" spans="1:9" x14ac:dyDescent="0.3">
      <c r="A8" s="7">
        <v>29311</v>
      </c>
      <c r="B8" s="8">
        <v>-8.3174368357745614</v>
      </c>
      <c r="C8" s="8"/>
      <c r="D8" s="8"/>
      <c r="E8" s="8">
        <v>-3.3581542949396526</v>
      </c>
    </row>
    <row r="9" spans="1:9" x14ac:dyDescent="0.3">
      <c r="A9" s="7">
        <v>29402</v>
      </c>
      <c r="B9" s="8">
        <v>-12.906818715654611</v>
      </c>
      <c r="C9" s="8"/>
      <c r="D9" s="8"/>
      <c r="E9" s="8">
        <v>-7.1533864172031114</v>
      </c>
    </row>
    <row r="10" spans="1:9" x14ac:dyDescent="0.3">
      <c r="A10" s="7">
        <v>29494</v>
      </c>
      <c r="B10" s="8">
        <v>-10.275466090958085</v>
      </c>
      <c r="C10" s="8"/>
      <c r="D10" s="8"/>
      <c r="E10" s="8">
        <v>-4.9717565855586177</v>
      </c>
    </row>
    <row r="11" spans="1:9" x14ac:dyDescent="0.3">
      <c r="A11" s="7">
        <v>29586</v>
      </c>
      <c r="B11" s="8">
        <v>-10.839074282748552</v>
      </c>
      <c r="C11" s="8"/>
      <c r="D11" s="8"/>
      <c r="E11" s="8">
        <v>-5.6237318679301929</v>
      </c>
    </row>
    <row r="12" spans="1:9" x14ac:dyDescent="0.3">
      <c r="A12" s="7">
        <v>29676</v>
      </c>
      <c r="B12" s="8">
        <v>-10.937458182118487</v>
      </c>
      <c r="C12" s="8"/>
      <c r="D12" s="8"/>
      <c r="E12" s="8">
        <v>-7.5249078165321563</v>
      </c>
    </row>
    <row r="13" spans="1:9" x14ac:dyDescent="0.3">
      <c r="A13" s="7">
        <v>29767</v>
      </c>
      <c r="B13" s="8">
        <v>-13.439425793501647</v>
      </c>
      <c r="C13" s="8"/>
      <c r="D13" s="8"/>
      <c r="E13" s="8">
        <v>-11.066353072241132</v>
      </c>
    </row>
    <row r="14" spans="1:9" x14ac:dyDescent="0.3">
      <c r="A14" s="7">
        <v>29859</v>
      </c>
      <c r="B14" s="8">
        <v>-17.633658024142395</v>
      </c>
      <c r="C14" s="8"/>
      <c r="D14" s="8"/>
      <c r="E14" s="8">
        <v>-12.467658622517941</v>
      </c>
    </row>
    <row r="15" spans="1:9" x14ac:dyDescent="0.3">
      <c r="A15" s="7">
        <v>29951</v>
      </c>
      <c r="B15" s="8">
        <v>-17.053442919868477</v>
      </c>
      <c r="C15" s="8"/>
      <c r="D15" s="8"/>
      <c r="E15" s="8">
        <v>-11.982690885744162</v>
      </c>
    </row>
    <row r="16" spans="1:9" x14ac:dyDescent="0.3">
      <c r="A16" s="7">
        <v>30041</v>
      </c>
      <c r="B16" s="8">
        <v>-16.597223329867951</v>
      </c>
      <c r="C16" s="8"/>
      <c r="D16" s="8"/>
      <c r="E16" s="8">
        <v>-14.419845480181637</v>
      </c>
    </row>
    <row r="17" spans="1:5" x14ac:dyDescent="0.3">
      <c r="A17" s="7">
        <v>30132</v>
      </c>
      <c r="B17" s="8">
        <v>-10.838104964165318</v>
      </c>
      <c r="C17" s="8"/>
      <c r="D17" s="8"/>
      <c r="E17" s="8">
        <v>-14.865543063387566</v>
      </c>
    </row>
    <row r="18" spans="1:5" x14ac:dyDescent="0.3">
      <c r="A18" s="7">
        <v>30224</v>
      </c>
      <c r="B18" s="8">
        <v>-9.4162233269848183</v>
      </c>
      <c r="C18" s="8"/>
      <c r="D18" s="8"/>
      <c r="E18" s="8">
        <v>-16.102869402274333</v>
      </c>
    </row>
    <row r="19" spans="1:5" x14ac:dyDescent="0.3">
      <c r="A19" s="7">
        <v>30316</v>
      </c>
      <c r="B19" s="8">
        <v>-8.0982045775243368</v>
      </c>
      <c r="C19" s="8"/>
      <c r="D19" s="8"/>
      <c r="E19" s="8">
        <v>-14.666826785872711</v>
      </c>
    </row>
    <row r="20" spans="1:5" x14ac:dyDescent="0.3">
      <c r="A20" s="7">
        <v>30406</v>
      </c>
      <c r="B20" s="8">
        <v>2.1548931378523317</v>
      </c>
      <c r="C20" s="8"/>
      <c r="D20" s="8"/>
      <c r="E20" s="8">
        <v>-8.4073189207300345</v>
      </c>
    </row>
    <row r="21" spans="1:5" x14ac:dyDescent="0.3">
      <c r="A21" s="7">
        <v>30497</v>
      </c>
      <c r="B21" s="8">
        <v>14.378694855196205</v>
      </c>
      <c r="C21" s="8"/>
      <c r="D21" s="8"/>
      <c r="E21" s="8">
        <v>2.9122744355813746</v>
      </c>
    </row>
    <row r="22" spans="1:5" x14ac:dyDescent="0.3">
      <c r="A22" s="7">
        <v>30589</v>
      </c>
      <c r="B22" s="8">
        <v>18.904235644508539</v>
      </c>
      <c r="C22" s="8"/>
      <c r="D22" s="8"/>
      <c r="E22" s="8">
        <v>5.7929707796698704</v>
      </c>
    </row>
    <row r="23" spans="1:5" x14ac:dyDescent="0.3">
      <c r="A23" s="7">
        <v>30681</v>
      </c>
      <c r="B23" s="8">
        <v>20.034411516048898</v>
      </c>
      <c r="C23" s="8"/>
      <c r="D23" s="8"/>
      <c r="E23" s="8">
        <v>8.7479770663954071</v>
      </c>
    </row>
    <row r="24" spans="1:5" x14ac:dyDescent="0.3">
      <c r="A24" s="7">
        <v>30772</v>
      </c>
      <c r="B24" s="8">
        <v>16.179889473143348</v>
      </c>
      <c r="C24" s="8"/>
      <c r="D24" s="8"/>
      <c r="E24" s="8">
        <v>11.311216242620393</v>
      </c>
    </row>
    <row r="25" spans="1:5" x14ac:dyDescent="0.3">
      <c r="A25" s="7">
        <v>30863</v>
      </c>
      <c r="B25" s="8">
        <v>4.866505665864751</v>
      </c>
      <c r="C25" s="8"/>
      <c r="D25" s="8"/>
      <c r="E25" s="8">
        <v>10.751386770438366</v>
      </c>
    </row>
    <row r="26" spans="1:5" x14ac:dyDescent="0.3">
      <c r="A26" s="7">
        <v>30955</v>
      </c>
      <c r="B26" s="8">
        <v>4.3015761147123799</v>
      </c>
      <c r="C26" s="8"/>
      <c r="D26" s="8"/>
      <c r="E26" s="8">
        <v>10.59591205024455</v>
      </c>
    </row>
    <row r="27" spans="1:5" x14ac:dyDescent="0.3">
      <c r="A27" s="7">
        <v>31047</v>
      </c>
      <c r="B27" s="8">
        <v>7.3814943479507233</v>
      </c>
      <c r="C27" s="8"/>
      <c r="D27" s="8"/>
      <c r="E27" s="8">
        <v>13.15266426962558</v>
      </c>
    </row>
    <row r="28" spans="1:5" x14ac:dyDescent="0.3">
      <c r="A28" s="7">
        <v>31137</v>
      </c>
      <c r="B28" s="8">
        <v>5.8825215866970426</v>
      </c>
      <c r="C28" s="8"/>
      <c r="D28" s="8"/>
      <c r="E28" s="8">
        <v>15.179606650641308</v>
      </c>
    </row>
    <row r="29" spans="1:5" x14ac:dyDescent="0.3">
      <c r="A29" s="7">
        <v>31228</v>
      </c>
      <c r="B29" s="8">
        <v>9.8707801114829685</v>
      </c>
      <c r="C29" s="8"/>
      <c r="D29" s="8"/>
      <c r="E29" s="8">
        <v>18.833438381035883</v>
      </c>
    </row>
    <row r="30" spans="1:5" x14ac:dyDescent="0.3">
      <c r="A30" s="7">
        <v>31320</v>
      </c>
      <c r="B30" s="8">
        <v>17.998634975740792</v>
      </c>
      <c r="C30" s="8"/>
      <c r="D30" s="8"/>
      <c r="E30" s="8">
        <v>25.310775852988598</v>
      </c>
    </row>
    <row r="31" spans="1:5" x14ac:dyDescent="0.3">
      <c r="A31" s="7">
        <v>31412</v>
      </c>
      <c r="B31" s="8">
        <v>17.443344263304319</v>
      </c>
      <c r="C31" s="8"/>
      <c r="D31" s="8"/>
      <c r="E31" s="8">
        <v>25.34952560776005</v>
      </c>
    </row>
    <row r="32" spans="1:5" x14ac:dyDescent="0.3">
      <c r="A32" s="7">
        <v>31502</v>
      </c>
      <c r="B32" s="8">
        <v>24.113171870909756</v>
      </c>
      <c r="C32" s="8"/>
      <c r="D32" s="8"/>
      <c r="E32" s="8">
        <v>26.952996604231849</v>
      </c>
    </row>
    <row r="33" spans="1:5" x14ac:dyDescent="0.3">
      <c r="A33" s="7">
        <v>31593</v>
      </c>
      <c r="B33" s="8">
        <v>16.602334103791904</v>
      </c>
      <c r="C33" s="8"/>
      <c r="D33" s="8"/>
      <c r="E33" s="8">
        <v>22.851174517192497</v>
      </c>
    </row>
    <row r="34" spans="1:5" x14ac:dyDescent="0.3">
      <c r="A34" s="7">
        <v>31685</v>
      </c>
      <c r="B34" s="8">
        <v>3.7592885388971542</v>
      </c>
      <c r="C34" s="8"/>
      <c r="D34" s="8"/>
      <c r="E34" s="8">
        <v>16.850570276746101</v>
      </c>
    </row>
    <row r="35" spans="1:5" x14ac:dyDescent="0.3">
      <c r="A35" s="7">
        <v>31777</v>
      </c>
      <c r="B35" s="8">
        <v>0.91132491504075652</v>
      </c>
      <c r="C35" s="8"/>
      <c r="D35" s="8"/>
      <c r="E35" s="8">
        <v>16.310939067277317</v>
      </c>
    </row>
    <row r="36" spans="1:5" x14ac:dyDescent="0.3">
      <c r="A36" s="7">
        <v>31867</v>
      </c>
      <c r="B36" s="8">
        <v>-12.27998990635858</v>
      </c>
      <c r="C36" s="8"/>
      <c r="D36" s="8"/>
      <c r="E36" s="8">
        <v>7.542047307473787</v>
      </c>
    </row>
    <row r="37" spans="1:5" x14ac:dyDescent="0.3">
      <c r="A37" s="7">
        <v>31958</v>
      </c>
      <c r="B37" s="8">
        <v>-11.651965443628853</v>
      </c>
      <c r="C37" s="8"/>
      <c r="D37" s="8"/>
      <c r="E37" s="8">
        <v>6.6512331935760116</v>
      </c>
    </row>
    <row r="38" spans="1:5" x14ac:dyDescent="0.3">
      <c r="A38" s="7">
        <v>32050</v>
      </c>
      <c r="B38" s="8">
        <v>-10.105911262206735</v>
      </c>
      <c r="C38" s="8"/>
      <c r="D38" s="8"/>
      <c r="E38" s="8">
        <v>5.4636108255294857</v>
      </c>
    </row>
    <row r="39" spans="1:5" x14ac:dyDescent="0.3">
      <c r="A39" s="7">
        <v>32142</v>
      </c>
      <c r="B39" s="8">
        <v>-11.690158239983262</v>
      </c>
      <c r="C39" s="8"/>
      <c r="D39" s="8"/>
      <c r="E39" s="8">
        <v>3.8501135799245301</v>
      </c>
    </row>
    <row r="40" spans="1:5" x14ac:dyDescent="0.3">
      <c r="A40" s="7">
        <v>32233</v>
      </c>
      <c r="B40" s="8">
        <v>-5.7236278196942987</v>
      </c>
      <c r="C40" s="8"/>
      <c r="D40" s="8"/>
      <c r="E40" s="8">
        <v>3.8923540594052453</v>
      </c>
    </row>
    <row r="41" spans="1:5" x14ac:dyDescent="0.3">
      <c r="A41" s="7">
        <v>32324</v>
      </c>
      <c r="B41" s="8">
        <v>-4.6171139559455625</v>
      </c>
      <c r="C41" s="8"/>
      <c r="D41" s="8"/>
      <c r="E41" s="8">
        <v>2.6431279594192558</v>
      </c>
    </row>
    <row r="42" spans="1:5" x14ac:dyDescent="0.3">
      <c r="A42" s="7">
        <v>32416</v>
      </c>
      <c r="B42" s="8">
        <v>-1.7335294501426679</v>
      </c>
      <c r="C42" s="8"/>
      <c r="D42" s="8"/>
      <c r="E42" s="8">
        <v>3.065873376441397</v>
      </c>
    </row>
    <row r="43" spans="1:5" x14ac:dyDescent="0.3">
      <c r="A43" s="7">
        <v>32508</v>
      </c>
      <c r="B43" s="8">
        <v>-0.43279627585041114</v>
      </c>
      <c r="C43" s="8"/>
      <c r="D43" s="8"/>
      <c r="E43" s="8">
        <v>1.908260169512066</v>
      </c>
    </row>
    <row r="44" spans="1:5" x14ac:dyDescent="0.3">
      <c r="A44" s="7">
        <v>32598</v>
      </c>
      <c r="B44" s="8">
        <v>-2.5379504362688432</v>
      </c>
      <c r="C44" s="8"/>
      <c r="D44" s="8"/>
      <c r="E44" s="8">
        <v>-1.4750024545738372</v>
      </c>
    </row>
    <row r="45" spans="1:5" x14ac:dyDescent="0.3">
      <c r="A45" s="7">
        <v>32689</v>
      </c>
      <c r="B45" s="8">
        <v>-3.3339853889418181</v>
      </c>
      <c r="C45" s="8"/>
      <c r="D45" s="8"/>
      <c r="E45" s="8">
        <v>-2.9813967547705711</v>
      </c>
    </row>
    <row r="46" spans="1:5" x14ac:dyDescent="0.3">
      <c r="A46" s="7">
        <v>32781</v>
      </c>
      <c r="B46" s="8">
        <v>-6.7862965719300616</v>
      </c>
      <c r="C46" s="8"/>
      <c r="D46" s="8"/>
      <c r="E46" s="8">
        <v>-5.1506658691850777</v>
      </c>
    </row>
    <row r="47" spans="1:5" x14ac:dyDescent="0.3">
      <c r="A47" s="7">
        <v>32873</v>
      </c>
      <c r="B47" s="8">
        <v>-8.2862069432452898</v>
      </c>
      <c r="C47" s="8"/>
      <c r="D47" s="8"/>
      <c r="E47" s="8">
        <v>-6.3823458658312626</v>
      </c>
    </row>
    <row r="48" spans="1:5" x14ac:dyDescent="0.3">
      <c r="A48" s="7">
        <v>32963</v>
      </c>
      <c r="B48" s="8">
        <v>-11.403452053680496</v>
      </c>
      <c r="C48" s="8"/>
      <c r="D48" s="8"/>
      <c r="E48" s="8">
        <v>-10.904051579093766</v>
      </c>
    </row>
    <row r="49" spans="1:5" x14ac:dyDescent="0.3">
      <c r="A49" s="7">
        <v>33054</v>
      </c>
      <c r="B49" s="8">
        <v>-8.9954876944769673</v>
      </c>
      <c r="C49" s="8"/>
      <c r="D49" s="8"/>
      <c r="E49" s="8">
        <v>-10.668076443678199</v>
      </c>
    </row>
    <row r="50" spans="1:5" x14ac:dyDescent="0.3">
      <c r="A50" s="7">
        <v>33146</v>
      </c>
      <c r="B50" s="8">
        <v>-7.5514236846403238</v>
      </c>
      <c r="C50" s="8"/>
      <c r="D50" s="8"/>
      <c r="E50" s="8">
        <v>-11.914686557080511</v>
      </c>
    </row>
    <row r="51" spans="1:5" x14ac:dyDescent="0.3">
      <c r="A51" s="7">
        <v>33238</v>
      </c>
      <c r="B51" s="8">
        <v>-8.1930693869495812</v>
      </c>
      <c r="C51" s="8"/>
      <c r="D51" s="8"/>
      <c r="E51" s="8">
        <v>-12.676870224296799</v>
      </c>
    </row>
    <row r="52" spans="1:5" x14ac:dyDescent="0.3">
      <c r="A52" s="7">
        <v>33328</v>
      </c>
      <c r="B52" s="8">
        <v>-1.8840398713150242</v>
      </c>
      <c r="C52" s="8"/>
      <c r="D52" s="8"/>
      <c r="E52" s="8">
        <v>-10.951933158170258</v>
      </c>
    </row>
    <row r="53" spans="1:5" x14ac:dyDescent="0.3">
      <c r="A53" s="7">
        <v>33419</v>
      </c>
      <c r="B53" s="8">
        <v>-3.0358363742536754</v>
      </c>
      <c r="C53" s="8"/>
      <c r="D53" s="8"/>
      <c r="E53" s="8">
        <v>-10.241939016068645</v>
      </c>
    </row>
    <row r="54" spans="1:5" x14ac:dyDescent="0.3">
      <c r="A54" s="7">
        <v>33511</v>
      </c>
      <c r="B54" s="8">
        <v>-1.8126530862560997</v>
      </c>
      <c r="C54" s="8"/>
      <c r="D54" s="8"/>
      <c r="E54" s="8">
        <v>-9.9686737523147819</v>
      </c>
    </row>
    <row r="55" spans="1:5" x14ac:dyDescent="0.3">
      <c r="A55" s="7">
        <v>33603</v>
      </c>
      <c r="B55" s="8">
        <v>0.92003075451156935</v>
      </c>
      <c r="C55" s="8"/>
      <c r="D55" s="8"/>
      <c r="E55" s="8">
        <v>-9.0605816481169494</v>
      </c>
    </row>
    <row r="56" spans="1:5" x14ac:dyDescent="0.3">
      <c r="A56" s="7">
        <v>33694</v>
      </c>
      <c r="B56" s="8">
        <v>-0.22210643653892692</v>
      </c>
      <c r="C56" s="8"/>
      <c r="D56" s="8"/>
      <c r="E56" s="8">
        <v>-9.0953942374684793</v>
      </c>
    </row>
    <row r="57" spans="1:5" x14ac:dyDescent="0.3">
      <c r="A57" s="7">
        <v>33785</v>
      </c>
      <c r="B57" s="8">
        <v>-1.2572387617406977</v>
      </c>
      <c r="C57" s="8"/>
      <c r="D57" s="8"/>
      <c r="E57" s="8">
        <v>-8.5513073081187603</v>
      </c>
    </row>
    <row r="58" spans="1:5" x14ac:dyDescent="0.3">
      <c r="A58" s="7">
        <v>33877</v>
      </c>
      <c r="B58" s="8">
        <v>-3.0592861021063289</v>
      </c>
      <c r="C58" s="8"/>
      <c r="D58" s="8"/>
      <c r="E58" s="8">
        <v>-9.1451311420277843</v>
      </c>
    </row>
    <row r="59" spans="1:5" x14ac:dyDescent="0.3">
      <c r="A59" s="7">
        <v>33969</v>
      </c>
      <c r="B59" s="8">
        <v>-6.5531912807022197</v>
      </c>
      <c r="C59" s="8"/>
      <c r="D59" s="8"/>
      <c r="E59" s="8">
        <v>-11.998393338483881</v>
      </c>
    </row>
    <row r="60" spans="1:5" x14ac:dyDescent="0.3">
      <c r="A60" s="7">
        <v>34059</v>
      </c>
      <c r="B60" s="8">
        <v>-6.9674987386803107</v>
      </c>
      <c r="C60" s="8">
        <v>-12.094279411112485</v>
      </c>
      <c r="D60" s="8"/>
      <c r="E60" s="8">
        <v>-14.150291295607198</v>
      </c>
    </row>
    <row r="61" spans="1:5" x14ac:dyDescent="0.3">
      <c r="A61" s="7">
        <v>34150</v>
      </c>
      <c r="B61" s="8">
        <v>-7.0506118508108955</v>
      </c>
      <c r="C61" s="8">
        <v>-10.6883977111499</v>
      </c>
      <c r="D61" s="8"/>
      <c r="E61" s="8">
        <v>-15.192089957714083</v>
      </c>
    </row>
    <row r="62" spans="1:5" x14ac:dyDescent="0.3">
      <c r="A62" s="7">
        <v>34242</v>
      </c>
      <c r="B62" s="8">
        <v>-1.0669758344096003</v>
      </c>
      <c r="C62" s="8">
        <v>-3.2915746838731663</v>
      </c>
      <c r="D62" s="8"/>
      <c r="E62" s="8">
        <v>-9.5828515551978697</v>
      </c>
    </row>
    <row r="63" spans="1:5" x14ac:dyDescent="0.3">
      <c r="A63" s="7">
        <v>34334</v>
      </c>
      <c r="B63" s="8">
        <v>7.4945008227943033</v>
      </c>
      <c r="C63" s="8">
        <v>4.5074908560611915</v>
      </c>
      <c r="D63" s="8">
        <v>-6.3516397594729712</v>
      </c>
      <c r="E63" s="8">
        <v>-1.1771694860995385</v>
      </c>
    </row>
    <row r="64" spans="1:5" x14ac:dyDescent="0.3">
      <c r="A64" s="7">
        <v>34424</v>
      </c>
      <c r="B64" s="8">
        <v>14.145695217464183</v>
      </c>
      <c r="C64" s="8">
        <v>12.476949875339759</v>
      </c>
      <c r="D64" s="8">
        <v>-4.7315060492665868</v>
      </c>
      <c r="E64" s="8">
        <v>6.0768689906842921</v>
      </c>
    </row>
    <row r="65" spans="1:5" x14ac:dyDescent="0.3">
      <c r="A65" s="7">
        <v>34515</v>
      </c>
      <c r="B65" s="8">
        <v>14.258687609224975</v>
      </c>
      <c r="C65" s="8">
        <v>11.20892165468803</v>
      </c>
      <c r="D65" s="8">
        <v>-3.7530695077657716</v>
      </c>
      <c r="E65" s="8">
        <v>6.9441374087765961</v>
      </c>
    </row>
    <row r="66" spans="1:5" x14ac:dyDescent="0.3">
      <c r="A66" s="7">
        <v>34607</v>
      </c>
      <c r="B66" s="8">
        <v>7.204276331527848</v>
      </c>
      <c r="C66" s="8">
        <v>3.7629036865035381</v>
      </c>
      <c r="D66" s="8">
        <v>-1.5155779294356519</v>
      </c>
      <c r="E66" s="8">
        <v>5.0486236418919361</v>
      </c>
    </row>
    <row r="67" spans="1:5" x14ac:dyDescent="0.3">
      <c r="A67" s="7">
        <v>34699</v>
      </c>
      <c r="B67" s="8">
        <v>2.9405441841561242</v>
      </c>
      <c r="C67" s="8">
        <v>-0.48797818977042162</v>
      </c>
      <c r="D67" s="8">
        <v>1.4214206968643062</v>
      </c>
      <c r="E67" s="8">
        <v>2.0632182063194726</v>
      </c>
    </row>
    <row r="68" spans="1:5" x14ac:dyDescent="0.3">
      <c r="A68" s="7">
        <v>34789</v>
      </c>
      <c r="B68" s="8">
        <v>-0.3068447969818755</v>
      </c>
      <c r="C68" s="8">
        <v>-3.7061913400573743</v>
      </c>
      <c r="D68" s="8">
        <v>-1.9698386270200263</v>
      </c>
      <c r="E68" s="8">
        <v>2.6930213595943497</v>
      </c>
    </row>
    <row r="69" spans="1:5" x14ac:dyDescent="0.3">
      <c r="A69" s="7">
        <v>34880</v>
      </c>
      <c r="B69" s="8">
        <v>3.842892200596415</v>
      </c>
      <c r="C69" s="8">
        <v>1.8179506673341894</v>
      </c>
      <c r="D69" s="8">
        <v>-0.61055369379884317</v>
      </c>
      <c r="E69" s="8">
        <v>4.6437089238264839</v>
      </c>
    </row>
    <row r="70" spans="1:5" x14ac:dyDescent="0.3">
      <c r="A70" s="7">
        <v>34972</v>
      </c>
      <c r="B70" s="8">
        <v>8.5228995894963688</v>
      </c>
      <c r="C70" s="8">
        <v>7.2807754643933853</v>
      </c>
      <c r="D70" s="8">
        <v>-1.1414810748413551</v>
      </c>
      <c r="E70" s="8">
        <v>6.7513416469588972</v>
      </c>
    </row>
    <row r="71" spans="1:5" x14ac:dyDescent="0.3">
      <c r="A71" s="7">
        <v>35064</v>
      </c>
      <c r="B71" s="8">
        <v>10.696488163406869</v>
      </c>
      <c r="C71" s="8">
        <v>10.438384192996608</v>
      </c>
      <c r="D71" s="8">
        <v>-0.14816431569552035</v>
      </c>
      <c r="E71" s="8">
        <v>9.0647565093491256</v>
      </c>
    </row>
    <row r="72" spans="1:5" x14ac:dyDescent="0.3">
      <c r="A72" s="7">
        <v>35155</v>
      </c>
      <c r="B72" s="8">
        <v>10.141881793555463</v>
      </c>
      <c r="C72" s="8">
        <v>10.872188601045419</v>
      </c>
      <c r="D72" s="8">
        <v>3.0754099339988628</v>
      </c>
      <c r="E72" s="8">
        <v>10.600156762396008</v>
      </c>
    </row>
    <row r="73" spans="1:5" x14ac:dyDescent="0.3">
      <c r="A73" s="7">
        <v>35246</v>
      </c>
      <c r="B73" s="8">
        <v>8.408612233836287</v>
      </c>
      <c r="C73" s="8">
        <v>9.2845856330185494</v>
      </c>
      <c r="D73" s="8">
        <v>3.5743783991856626</v>
      </c>
      <c r="E73" s="8">
        <v>12.686127357323285</v>
      </c>
    </row>
    <row r="74" spans="1:5" x14ac:dyDescent="0.3">
      <c r="A74" s="7">
        <v>35338</v>
      </c>
      <c r="B74" s="8">
        <v>8.1641157730362188</v>
      </c>
      <c r="C74" s="8">
        <v>9.1828170844394883</v>
      </c>
      <c r="D74" s="8">
        <v>4.6816566485442523</v>
      </c>
      <c r="E74" s="8">
        <v>15.773529399259822</v>
      </c>
    </row>
    <row r="75" spans="1:5" x14ac:dyDescent="0.3">
      <c r="A75" s="7">
        <v>35430</v>
      </c>
      <c r="B75" s="8">
        <v>8.8218320061660194</v>
      </c>
      <c r="C75" s="8">
        <v>9.8868617772208456</v>
      </c>
      <c r="D75" s="8">
        <v>3.0888138165224399</v>
      </c>
      <c r="E75" s="8">
        <v>19.400765294571755</v>
      </c>
    </row>
    <row r="76" spans="1:5" x14ac:dyDescent="0.3">
      <c r="A76" s="7">
        <v>35520</v>
      </c>
      <c r="B76" s="8">
        <v>10.707558106949321</v>
      </c>
      <c r="C76" s="8">
        <v>11.363119023948132</v>
      </c>
      <c r="D76" s="8">
        <v>5.4581489454957</v>
      </c>
      <c r="E76" s="8">
        <v>21.982942725535469</v>
      </c>
    </row>
    <row r="77" spans="1:5" x14ac:dyDescent="0.3">
      <c r="A77" s="7">
        <v>35611</v>
      </c>
      <c r="B77" s="8">
        <v>10.737979803557241</v>
      </c>
      <c r="C77" s="8">
        <v>11.505057383161986</v>
      </c>
      <c r="D77" s="8">
        <v>4.5620390136347888</v>
      </c>
      <c r="E77" s="8">
        <v>23.516642319221901</v>
      </c>
    </row>
    <row r="78" spans="1:5" x14ac:dyDescent="0.3">
      <c r="A78" s="7">
        <v>35703</v>
      </c>
      <c r="B78" s="8">
        <v>9.6193424508699277</v>
      </c>
      <c r="C78" s="8">
        <v>11.042924124512732</v>
      </c>
      <c r="D78" s="8">
        <v>5.6166605603903852</v>
      </c>
      <c r="E78" s="8">
        <v>24.00345064667453</v>
      </c>
    </row>
    <row r="79" spans="1:5" x14ac:dyDescent="0.3">
      <c r="A79" s="7">
        <v>35795</v>
      </c>
      <c r="B79" s="8">
        <v>7.2501112220025865</v>
      </c>
      <c r="C79" s="8">
        <v>10.308144830829269</v>
      </c>
      <c r="D79" s="8">
        <v>7.1194545354251737</v>
      </c>
      <c r="E79" s="8">
        <v>23.815521839964447</v>
      </c>
    </row>
    <row r="80" spans="1:5" x14ac:dyDescent="0.3">
      <c r="A80" s="7">
        <v>35885</v>
      </c>
      <c r="B80" s="8">
        <v>6.0553508262604971</v>
      </c>
      <c r="C80" s="8">
        <v>9.2874850946236478</v>
      </c>
      <c r="D80" s="8">
        <v>4.64100726708081</v>
      </c>
      <c r="E80" s="8">
        <v>23.3132457281523</v>
      </c>
    </row>
    <row r="81" spans="1:5" x14ac:dyDescent="0.3">
      <c r="A81" s="7">
        <v>35976</v>
      </c>
      <c r="B81" s="8">
        <v>7.8460350676500479</v>
      </c>
      <c r="C81" s="8">
        <v>11.495589655166572</v>
      </c>
      <c r="D81" s="8">
        <v>6.0124243561900492</v>
      </c>
      <c r="E81" s="8">
        <v>25.764519009005138</v>
      </c>
    </row>
    <row r="82" spans="1:5" x14ac:dyDescent="0.3">
      <c r="A82" s="7">
        <v>36068</v>
      </c>
      <c r="B82" s="8">
        <v>7.1053798436860438</v>
      </c>
      <c r="C82" s="8">
        <v>11.673701962226835</v>
      </c>
      <c r="D82" s="8">
        <v>6.2766051349709251</v>
      </c>
      <c r="E82" s="8">
        <v>24.715083722678322</v>
      </c>
    </row>
    <row r="83" spans="1:5" x14ac:dyDescent="0.3">
      <c r="A83" s="7">
        <v>36160</v>
      </c>
      <c r="B83" s="8">
        <v>8.5445749242730749</v>
      </c>
      <c r="C83" s="8">
        <v>13.995679324536404</v>
      </c>
      <c r="D83" s="8">
        <v>7.9834663790870675</v>
      </c>
      <c r="E83" s="8">
        <v>25.115874321245801</v>
      </c>
    </row>
    <row r="84" spans="1:5" x14ac:dyDescent="0.3">
      <c r="A84" s="7">
        <v>36250</v>
      </c>
      <c r="B84" s="8">
        <v>7.8572929262106461</v>
      </c>
      <c r="C84" s="8">
        <v>14.950630276600506</v>
      </c>
      <c r="D84" s="8">
        <v>9.3931062219793091</v>
      </c>
      <c r="E84" s="8">
        <v>26.22167202918839</v>
      </c>
    </row>
    <row r="85" spans="1:5" x14ac:dyDescent="0.3">
      <c r="A85" s="7">
        <v>36341</v>
      </c>
      <c r="B85" s="8">
        <v>4.9283744822393727</v>
      </c>
      <c r="C85" s="8">
        <v>12.14614230689628</v>
      </c>
      <c r="D85" s="8">
        <v>8.8242801534079938</v>
      </c>
      <c r="E85" s="8">
        <v>26.543122445276921</v>
      </c>
    </row>
    <row r="86" spans="1:5" x14ac:dyDescent="0.3">
      <c r="A86" s="7">
        <v>36433</v>
      </c>
      <c r="B86" s="8">
        <v>4.4719026885658542</v>
      </c>
      <c r="C86" s="8">
        <v>11.929955359800104</v>
      </c>
      <c r="D86" s="8">
        <v>7.5361863148892372</v>
      </c>
      <c r="E86" s="8">
        <v>26.011210038599074</v>
      </c>
    </row>
    <row r="87" spans="1:5" x14ac:dyDescent="0.3">
      <c r="A87" s="7">
        <v>36525</v>
      </c>
      <c r="B87" s="8">
        <v>2.0499742799006349</v>
      </c>
      <c r="C87" s="8">
        <v>7.9346794928765174</v>
      </c>
      <c r="D87" s="8">
        <v>4.8743183434834636</v>
      </c>
      <c r="E87" s="8">
        <v>25.225180331235464</v>
      </c>
    </row>
    <row r="88" spans="1:5" x14ac:dyDescent="0.3">
      <c r="A88" s="7">
        <v>36616</v>
      </c>
      <c r="B88" s="8">
        <v>2.0317495499544647</v>
      </c>
      <c r="C88" s="8">
        <v>8.2595669233847211</v>
      </c>
      <c r="D88" s="8">
        <v>6.9640407862663345</v>
      </c>
      <c r="E88" s="8">
        <v>24.411970223079106</v>
      </c>
    </row>
    <row r="89" spans="1:5" x14ac:dyDescent="0.3">
      <c r="A89" s="7">
        <v>36707</v>
      </c>
      <c r="B89" s="8">
        <v>3.1274393317088034</v>
      </c>
      <c r="C89" s="8">
        <v>8.761165497650758</v>
      </c>
      <c r="D89" s="8">
        <v>9.6405966458094525</v>
      </c>
      <c r="E89" s="8">
        <v>23.694454061886972</v>
      </c>
    </row>
    <row r="90" spans="1:5" x14ac:dyDescent="0.3">
      <c r="A90" s="7">
        <v>36799</v>
      </c>
      <c r="B90" s="8">
        <v>3.9908442121229015</v>
      </c>
      <c r="C90" s="8">
        <v>8.0366906610556335</v>
      </c>
      <c r="D90" s="8">
        <v>11.289117832321738</v>
      </c>
      <c r="E90" s="8">
        <v>24.53444287010096</v>
      </c>
    </row>
    <row r="91" spans="1:5" x14ac:dyDescent="0.3">
      <c r="A91" s="7">
        <v>36891</v>
      </c>
      <c r="B91" s="8">
        <v>5.2953174561944927</v>
      </c>
      <c r="C91" s="8">
        <v>11.123099823533389</v>
      </c>
      <c r="D91" s="8">
        <v>12.781798986627857</v>
      </c>
      <c r="E91" s="8">
        <v>24.315804745773882</v>
      </c>
    </row>
    <row r="92" spans="1:5" x14ac:dyDescent="0.3">
      <c r="A92" s="7">
        <v>36981</v>
      </c>
      <c r="B92" s="8">
        <v>5.7319099047188793</v>
      </c>
      <c r="C92" s="8">
        <v>10.544735521898208</v>
      </c>
      <c r="D92" s="8">
        <v>10.117163868878553</v>
      </c>
      <c r="E92" s="8">
        <v>22.517474949531604</v>
      </c>
    </row>
    <row r="93" spans="1:5" x14ac:dyDescent="0.3">
      <c r="A93" s="7">
        <v>37072</v>
      </c>
      <c r="B93" s="8">
        <v>3.5159901955083672</v>
      </c>
      <c r="C93" s="8">
        <v>10.032105311113781</v>
      </c>
      <c r="D93" s="8">
        <v>7.2490101791469641</v>
      </c>
      <c r="E93" s="8">
        <v>19.948210021751088</v>
      </c>
    </row>
    <row r="94" spans="1:5" x14ac:dyDescent="0.3">
      <c r="A94" s="7">
        <v>37164</v>
      </c>
      <c r="B94" s="8">
        <v>2.6059458190255347</v>
      </c>
      <c r="C94" s="8">
        <v>10.986215963804668</v>
      </c>
      <c r="D94" s="8">
        <v>5.8639541960318065</v>
      </c>
      <c r="E94" s="8">
        <v>18.072666655441228</v>
      </c>
    </row>
    <row r="95" spans="1:5" x14ac:dyDescent="0.3">
      <c r="A95" s="7">
        <v>37256</v>
      </c>
      <c r="B95" s="8">
        <v>1.4513056292228876</v>
      </c>
      <c r="C95" s="8">
        <v>8.8984532201506141</v>
      </c>
      <c r="D95" s="8">
        <v>5.6876276412770599</v>
      </c>
      <c r="E95" s="8">
        <v>15.561603969223658</v>
      </c>
    </row>
    <row r="96" spans="1:5" x14ac:dyDescent="0.3">
      <c r="A96" s="7">
        <v>37346</v>
      </c>
      <c r="B96" s="8">
        <v>1.0926852904088458</v>
      </c>
      <c r="C96" s="8">
        <v>8.2613333100405981</v>
      </c>
      <c r="D96" s="8">
        <v>4.2592845200626339</v>
      </c>
      <c r="E96" s="8">
        <v>14.98846754477059</v>
      </c>
    </row>
    <row r="97" spans="1:5" x14ac:dyDescent="0.3">
      <c r="A97" s="7">
        <v>37437</v>
      </c>
      <c r="B97" s="8">
        <v>1.7704965684715246</v>
      </c>
      <c r="C97" s="8">
        <v>7.6228037777308577</v>
      </c>
      <c r="D97" s="8">
        <v>3.0951037573088813</v>
      </c>
      <c r="E97" s="8">
        <v>13.821552847471196</v>
      </c>
    </row>
    <row r="98" spans="1:5" x14ac:dyDescent="0.3">
      <c r="A98" s="7">
        <v>37529</v>
      </c>
      <c r="B98" s="8">
        <v>1.7096407463152996</v>
      </c>
      <c r="C98" s="8">
        <v>6.7775269789095871</v>
      </c>
      <c r="D98" s="8">
        <v>3.7519249555638901</v>
      </c>
      <c r="E98" s="8">
        <v>11.928730393047072</v>
      </c>
    </row>
    <row r="99" spans="1:5" x14ac:dyDescent="0.3">
      <c r="A99" s="7">
        <v>37621</v>
      </c>
      <c r="B99" s="8">
        <v>2.2207223202602044</v>
      </c>
      <c r="C99" s="8">
        <v>5.8405537111693162</v>
      </c>
      <c r="D99" s="8">
        <v>2.1577160321499811</v>
      </c>
      <c r="E99" s="8">
        <v>10.856398834218716</v>
      </c>
    </row>
    <row r="100" spans="1:5" x14ac:dyDescent="0.3">
      <c r="A100" s="7">
        <v>37711</v>
      </c>
      <c r="B100" s="8">
        <v>0.70788171583169301</v>
      </c>
      <c r="C100" s="8">
        <v>7.6612318914157207</v>
      </c>
      <c r="D100" s="8">
        <v>3.7733484909726611</v>
      </c>
      <c r="E100" s="8">
        <v>7.921288333518639</v>
      </c>
    </row>
    <row r="101" spans="1:5" x14ac:dyDescent="0.3">
      <c r="A101" s="7">
        <v>37802</v>
      </c>
      <c r="B101" s="8">
        <v>1.7922982379691366</v>
      </c>
      <c r="C101" s="8">
        <v>6.7961904091548897</v>
      </c>
      <c r="D101" s="8">
        <v>4.0978799475454242</v>
      </c>
      <c r="E101" s="8">
        <v>7.0462965703018243</v>
      </c>
    </row>
    <row r="102" spans="1:5" x14ac:dyDescent="0.3">
      <c r="A102" s="7">
        <v>37894</v>
      </c>
      <c r="B102" s="8">
        <v>2.3969579540255026</v>
      </c>
      <c r="C102" s="8">
        <v>6.1313950231510095</v>
      </c>
      <c r="D102" s="8">
        <v>3.4998883237915557</v>
      </c>
      <c r="E102" s="8">
        <v>6.9309474235433877</v>
      </c>
    </row>
    <row r="103" spans="1:5" x14ac:dyDescent="0.3">
      <c r="A103" s="7">
        <v>37986</v>
      </c>
      <c r="B103" s="8">
        <v>2.8971274650166468</v>
      </c>
      <c r="C103" s="8">
        <v>5.036690393885257</v>
      </c>
      <c r="D103" s="8">
        <v>3.3079590358675137</v>
      </c>
      <c r="E103" s="8">
        <v>7.556146059853952</v>
      </c>
    </row>
    <row r="104" spans="1:5" x14ac:dyDescent="0.3">
      <c r="A104" s="7">
        <v>38077</v>
      </c>
      <c r="B104" s="8">
        <v>5.5189785972408423</v>
      </c>
      <c r="C104" s="8">
        <v>3.1924210058699609</v>
      </c>
      <c r="D104" s="8">
        <v>3.3245183548464619</v>
      </c>
      <c r="E104" s="8">
        <v>9.4934741852120688</v>
      </c>
    </row>
    <row r="105" spans="1:5" x14ac:dyDescent="0.3">
      <c r="A105" s="7">
        <v>38168</v>
      </c>
      <c r="B105" s="8">
        <v>6.4866213377562376</v>
      </c>
      <c r="C105" s="8">
        <v>5.4193673243062124</v>
      </c>
      <c r="D105" s="8">
        <v>5.4781194473721762</v>
      </c>
      <c r="E105" s="8">
        <v>11.184302623010577</v>
      </c>
    </row>
    <row r="106" spans="1:5" x14ac:dyDescent="0.3">
      <c r="A106" s="7">
        <v>38260</v>
      </c>
      <c r="B106" s="8">
        <v>8.3927808611228727</v>
      </c>
      <c r="C106" s="8">
        <v>7.2227233478032282</v>
      </c>
      <c r="D106" s="8">
        <v>6.4866686336919166</v>
      </c>
      <c r="E106" s="8">
        <v>11.217153671690227</v>
      </c>
    </row>
    <row r="107" spans="1:5" x14ac:dyDescent="0.3">
      <c r="A107" s="7">
        <v>38352</v>
      </c>
      <c r="B107" s="8">
        <v>10.230721914640517</v>
      </c>
      <c r="C107" s="8">
        <v>12.846253233422122</v>
      </c>
      <c r="D107" s="8">
        <v>10.229912816622955</v>
      </c>
      <c r="E107" s="8">
        <v>12.305614179752222</v>
      </c>
    </row>
    <row r="108" spans="1:5" x14ac:dyDescent="0.3">
      <c r="A108" s="7">
        <v>38442</v>
      </c>
      <c r="B108" s="8">
        <v>11.824395360470486</v>
      </c>
      <c r="C108" s="8">
        <v>15.720293856977063</v>
      </c>
      <c r="D108" s="8">
        <v>11.552698259588823</v>
      </c>
      <c r="E108" s="8">
        <v>12.982240667590927</v>
      </c>
    </row>
    <row r="109" spans="1:5" x14ac:dyDescent="0.3">
      <c r="A109" s="7">
        <v>38533</v>
      </c>
      <c r="B109" s="8">
        <v>13.792802317245156</v>
      </c>
      <c r="C109" s="8">
        <v>19.332843929087161</v>
      </c>
      <c r="D109" s="8">
        <v>13.213032545326641</v>
      </c>
      <c r="E109" s="8">
        <v>15.179769956115186</v>
      </c>
    </row>
    <row r="110" spans="1:5" x14ac:dyDescent="0.3">
      <c r="A110" s="7">
        <v>38625</v>
      </c>
      <c r="B110" s="8">
        <v>16.685623321239305</v>
      </c>
      <c r="C110" s="8">
        <v>24.365978628037599</v>
      </c>
      <c r="D110" s="8">
        <v>16.191566807194356</v>
      </c>
      <c r="E110" s="8">
        <v>19.842931096866412</v>
      </c>
    </row>
    <row r="111" spans="1:5" x14ac:dyDescent="0.3">
      <c r="A111" s="7">
        <v>38717</v>
      </c>
      <c r="B111" s="8">
        <v>19.855973152714633</v>
      </c>
      <c r="C111" s="8">
        <v>25.359916475172039</v>
      </c>
      <c r="D111" s="8">
        <v>16.581237726541875</v>
      </c>
      <c r="E111" s="8">
        <v>25.001542800662801</v>
      </c>
    </row>
    <row r="112" spans="1:5" x14ac:dyDescent="0.3">
      <c r="A112" s="7">
        <v>38807</v>
      </c>
      <c r="B112" s="8">
        <v>22.963972289480129</v>
      </c>
      <c r="C112" s="8">
        <v>27.232792061764677</v>
      </c>
      <c r="D112" s="8">
        <v>20.547466045596053</v>
      </c>
      <c r="E112" s="8">
        <v>29.358257965890555</v>
      </c>
    </row>
    <row r="113" spans="1:5" x14ac:dyDescent="0.3">
      <c r="A113" s="7">
        <v>38898</v>
      </c>
      <c r="B113" s="8">
        <v>22.79778472872389</v>
      </c>
      <c r="C113" s="8">
        <v>26.973122396110917</v>
      </c>
      <c r="D113" s="8">
        <v>22.548370424315188</v>
      </c>
      <c r="E113" s="8">
        <v>29.234153740577739</v>
      </c>
    </row>
    <row r="114" spans="1:5" x14ac:dyDescent="0.3">
      <c r="A114" s="7">
        <v>38990</v>
      </c>
      <c r="B114" s="8">
        <v>17.825230960359306</v>
      </c>
      <c r="C114" s="8">
        <v>18.311706772402392</v>
      </c>
      <c r="D114" s="8">
        <v>21.586689280651573</v>
      </c>
      <c r="E114" s="8">
        <v>28.132426035034786</v>
      </c>
    </row>
    <row r="115" spans="1:5" x14ac:dyDescent="0.3">
      <c r="A115" s="7">
        <v>39082</v>
      </c>
      <c r="B115" s="8">
        <v>13.212264362961857</v>
      </c>
      <c r="C115" s="8">
        <v>11.157501092545029</v>
      </c>
      <c r="D115" s="8">
        <v>22.011432147524125</v>
      </c>
      <c r="E115" s="8">
        <v>25.947639200366424</v>
      </c>
    </row>
    <row r="116" spans="1:5" x14ac:dyDescent="0.3">
      <c r="A116" s="7">
        <v>39172</v>
      </c>
      <c r="B116" s="8">
        <v>8.2449241693734585</v>
      </c>
      <c r="C116" s="8">
        <v>1.6413672654092881</v>
      </c>
      <c r="D116" s="8">
        <v>18.561712174296098</v>
      </c>
      <c r="E116" s="8">
        <v>25.294187323662399</v>
      </c>
    </row>
    <row r="117" spans="1:5" x14ac:dyDescent="0.3">
      <c r="A117" s="7">
        <v>39263</v>
      </c>
      <c r="B117" s="8">
        <v>2.6523245968480547</v>
      </c>
      <c r="C117" s="8">
        <v>-7.6464954648856498</v>
      </c>
      <c r="D117" s="8">
        <v>13.802155418268637</v>
      </c>
      <c r="E117" s="8">
        <v>23.093139497769698</v>
      </c>
    </row>
    <row r="118" spans="1:5" x14ac:dyDescent="0.3">
      <c r="A118" s="7">
        <v>39355</v>
      </c>
      <c r="B118" s="8">
        <v>1.5915302228062034</v>
      </c>
      <c r="C118" s="8">
        <v>-9.5653611451412939</v>
      </c>
      <c r="D118" s="8">
        <v>13.699801486776364</v>
      </c>
      <c r="E118" s="8">
        <v>20.610751762098033</v>
      </c>
    </row>
    <row r="119" spans="1:5" x14ac:dyDescent="0.3">
      <c r="A119" s="7">
        <v>39447</v>
      </c>
      <c r="B119" s="8">
        <v>-1.0780660912671935</v>
      </c>
      <c r="C119" s="8">
        <v>-11.998587059591447</v>
      </c>
      <c r="D119" s="8">
        <v>8.4924592232179297</v>
      </c>
      <c r="E119" s="8">
        <v>16.560582352186959</v>
      </c>
    </row>
    <row r="120" spans="1:5" x14ac:dyDescent="0.3">
      <c r="A120" s="7">
        <v>39538</v>
      </c>
      <c r="B120" s="8">
        <v>-3.8978753479574801</v>
      </c>
      <c r="C120" s="8">
        <v>-10.789480262704565</v>
      </c>
      <c r="D120" s="8">
        <v>4.193595655656801</v>
      </c>
      <c r="E120" s="8">
        <v>11.621383892301429</v>
      </c>
    </row>
    <row r="121" spans="1:5" x14ac:dyDescent="0.3">
      <c r="A121" s="7">
        <v>39629</v>
      </c>
      <c r="B121" s="8">
        <v>-4.0976148817135734</v>
      </c>
      <c r="C121" s="8">
        <v>-10.981097566879717</v>
      </c>
      <c r="D121" s="8">
        <v>3.0977121270981733</v>
      </c>
      <c r="E121" s="8">
        <v>8.319366243450844</v>
      </c>
    </row>
    <row r="122" spans="1:5" x14ac:dyDescent="0.3">
      <c r="A122" s="7">
        <v>39721</v>
      </c>
      <c r="B122" s="8">
        <v>-7.8884357513928087</v>
      </c>
      <c r="C122" s="8">
        <v>-13.469555428941572</v>
      </c>
      <c r="D122" s="8">
        <v>-4.5948620655580807</v>
      </c>
      <c r="E122" s="8">
        <v>3.679072054008925</v>
      </c>
    </row>
    <row r="123" spans="1:5" x14ac:dyDescent="0.3">
      <c r="A123" s="7">
        <v>39813</v>
      </c>
      <c r="B123" s="8">
        <v>-12.986441499513745</v>
      </c>
      <c r="C123" s="8">
        <v>-14.714374825281507</v>
      </c>
      <c r="D123" s="8">
        <v>-6.0832658784552018</v>
      </c>
      <c r="E123" s="8">
        <v>-1.9989485640549698</v>
      </c>
    </row>
    <row r="124" spans="1:5" x14ac:dyDescent="0.3">
      <c r="A124" s="7">
        <v>39903</v>
      </c>
      <c r="B124" s="8">
        <v>-16.328002130657271</v>
      </c>
      <c r="C124" s="8">
        <v>-20.212969068736729</v>
      </c>
      <c r="D124" s="8">
        <v>-6.4034265481654025</v>
      </c>
      <c r="E124" s="8">
        <v>-8.0793771919464916</v>
      </c>
    </row>
    <row r="125" spans="1:5" x14ac:dyDescent="0.3">
      <c r="A125" s="7">
        <v>39994</v>
      </c>
      <c r="B125" s="8">
        <v>-16.499285778904483</v>
      </c>
      <c r="C125" s="8">
        <v>-16.653854949462854</v>
      </c>
      <c r="D125" s="8">
        <v>-9.8084643114275458</v>
      </c>
      <c r="E125" s="8">
        <v>-8.6544842109907876</v>
      </c>
    </row>
    <row r="126" spans="1:5" x14ac:dyDescent="0.3">
      <c r="A126" s="7">
        <v>40086</v>
      </c>
      <c r="B126" s="8">
        <v>-12.908512320068521</v>
      </c>
      <c r="C126" s="8">
        <v>-12.323702838437978</v>
      </c>
      <c r="D126" s="8">
        <v>-9.8539914657674981</v>
      </c>
      <c r="E126" s="8">
        <v>-7.9466285036862594</v>
      </c>
    </row>
    <row r="127" spans="1:5" x14ac:dyDescent="0.3">
      <c r="A127" s="7">
        <v>40178</v>
      </c>
      <c r="B127" s="8">
        <v>-5.9430004438764339</v>
      </c>
      <c r="C127" s="8">
        <v>-6.1480619791068447</v>
      </c>
      <c r="D127" s="8">
        <v>-9.2939646386737564</v>
      </c>
      <c r="E127" s="8">
        <v>-9.5397731711884486</v>
      </c>
    </row>
    <row r="128" spans="1:5" x14ac:dyDescent="0.3">
      <c r="A128" s="7">
        <v>40268</v>
      </c>
      <c r="B128" s="8">
        <v>-0.84545826211452901</v>
      </c>
      <c r="C128" s="8">
        <v>3.0454989161207591</v>
      </c>
      <c r="D128" s="8">
        <v>-9.103787988254453</v>
      </c>
      <c r="E128" s="8">
        <v>-8.8825380380145535</v>
      </c>
    </row>
    <row r="129" spans="1:5" x14ac:dyDescent="0.3">
      <c r="A129" s="7">
        <v>40359</v>
      </c>
      <c r="B129" s="8">
        <v>1.0361579305079527</v>
      </c>
      <c r="C129" s="8">
        <v>4.2311647571566802</v>
      </c>
      <c r="D129" s="8">
        <v>-8.3993145742834017</v>
      </c>
      <c r="E129" s="8">
        <v>-10.025633603590434</v>
      </c>
    </row>
    <row r="130" spans="1:5" x14ac:dyDescent="0.3">
      <c r="A130" s="7">
        <v>40451</v>
      </c>
      <c r="B130" s="8">
        <v>0.45147248405332796</v>
      </c>
      <c r="C130" s="8">
        <v>4.698999315730723</v>
      </c>
      <c r="D130" s="8">
        <v>-4.4620629640524268</v>
      </c>
      <c r="E130" s="8">
        <v>-12.021495295202389</v>
      </c>
    </row>
    <row r="131" spans="1:5" x14ac:dyDescent="0.3">
      <c r="A131" s="7">
        <v>40543</v>
      </c>
      <c r="B131" s="8">
        <v>0.52933314447247692</v>
      </c>
      <c r="C131" s="8">
        <v>3.7643569986613334</v>
      </c>
      <c r="D131" s="8">
        <v>-2.804663024667664</v>
      </c>
      <c r="E131" s="8">
        <v>-11.879896013423362</v>
      </c>
    </row>
    <row r="132" spans="1:5" x14ac:dyDescent="0.3">
      <c r="A132" s="7">
        <v>40633</v>
      </c>
      <c r="B132" s="8">
        <v>-2.4767274447291321</v>
      </c>
      <c r="C132" s="8">
        <v>1.2595204424734163</v>
      </c>
      <c r="D132" s="8">
        <v>-4.1463254512002052</v>
      </c>
      <c r="E132" s="8">
        <v>-14.318912074018009</v>
      </c>
    </row>
    <row r="133" spans="1:5" x14ac:dyDescent="0.3">
      <c r="A133" s="7">
        <v>40724</v>
      </c>
      <c r="B133" s="8">
        <v>-3.5237443996774087</v>
      </c>
      <c r="C133" s="8">
        <v>-1.049645129264809</v>
      </c>
      <c r="D133" s="8">
        <v>-3.430197333320284</v>
      </c>
      <c r="E133" s="8">
        <v>-16.540062767568607</v>
      </c>
    </row>
    <row r="134" spans="1:5" x14ac:dyDescent="0.3">
      <c r="A134" s="7">
        <v>40816</v>
      </c>
      <c r="B134" s="8">
        <v>-5.407712001184251</v>
      </c>
      <c r="C134" s="8">
        <v>-4.2667112927341488</v>
      </c>
      <c r="D134" s="8">
        <v>-5.1580667568932093</v>
      </c>
      <c r="E134" s="8">
        <v>-18.277774439794324</v>
      </c>
    </row>
    <row r="135" spans="1:5" x14ac:dyDescent="0.3">
      <c r="A135" s="7">
        <v>40908</v>
      </c>
      <c r="B135" s="8">
        <v>-8.5255713203340129</v>
      </c>
      <c r="C135" s="8">
        <v>-5.5296865110453064</v>
      </c>
      <c r="D135" s="8">
        <v>-7.468678012598251</v>
      </c>
      <c r="E135" s="8">
        <v>-19.070609786345049</v>
      </c>
    </row>
    <row r="136" spans="1:5" x14ac:dyDescent="0.3">
      <c r="A136" s="7">
        <v>40999</v>
      </c>
      <c r="B136" s="8">
        <v>-7.3230655361132602</v>
      </c>
      <c r="C136" s="8">
        <v>-5.6315079976166471</v>
      </c>
      <c r="D136" s="8">
        <v>-7.7298970324187977</v>
      </c>
      <c r="E136" s="8">
        <v>-19.149226496736571</v>
      </c>
    </row>
    <row r="137" spans="1:5" x14ac:dyDescent="0.3">
      <c r="A137" s="7">
        <v>41090</v>
      </c>
      <c r="B137" s="8">
        <v>-7.6850949653023193</v>
      </c>
      <c r="C137" s="8">
        <v>-5.2764983499737905</v>
      </c>
      <c r="D137" s="8">
        <v>-5.671539092901634</v>
      </c>
      <c r="E137" s="8">
        <v>-19.239727708535781</v>
      </c>
    </row>
    <row r="138" spans="1:5" x14ac:dyDescent="0.3">
      <c r="A138" s="7">
        <v>41182</v>
      </c>
      <c r="B138" s="8">
        <v>-5.0756190950536517</v>
      </c>
      <c r="C138" s="8">
        <v>0.78169101121687845</v>
      </c>
      <c r="D138" s="8">
        <v>-2.9452952982731428</v>
      </c>
      <c r="E138" s="8">
        <v>-18.569024306966654</v>
      </c>
    </row>
    <row r="139" spans="1:5" x14ac:dyDescent="0.3">
      <c r="A139" s="7">
        <v>41274</v>
      </c>
      <c r="B139" s="8">
        <v>-1.6880254248800686</v>
      </c>
      <c r="C139" s="8">
        <v>2.4572165182916939</v>
      </c>
      <c r="D139" s="8">
        <v>-1.2753384573761961</v>
      </c>
      <c r="E139" s="8">
        <v>-17.923158350366709</v>
      </c>
    </row>
    <row r="140" spans="1:5" x14ac:dyDescent="0.3">
      <c r="A140" s="7">
        <v>41364</v>
      </c>
      <c r="B140" s="8">
        <v>0.57452989727364567</v>
      </c>
      <c r="C140" s="8">
        <v>5.6705520989528413</v>
      </c>
      <c r="D140" s="8">
        <v>2.1030466042662344</v>
      </c>
      <c r="E140" s="8">
        <v>-16.740790202369926</v>
      </c>
    </row>
    <row r="141" spans="1:5" x14ac:dyDescent="0.3">
      <c r="A141" s="7">
        <v>41455</v>
      </c>
      <c r="B141" s="8">
        <v>2.4718065153581881</v>
      </c>
      <c r="C141" s="8">
        <v>8.9143575762610006</v>
      </c>
      <c r="D141" s="8">
        <v>3.4517334694763813</v>
      </c>
      <c r="E141" s="8">
        <v>-16.655589954568629</v>
      </c>
    </row>
    <row r="142" spans="1:5" x14ac:dyDescent="0.3">
      <c r="A142" s="7">
        <v>41547</v>
      </c>
      <c r="B142" s="8">
        <v>2.2163071912846055</v>
      </c>
      <c r="C142" s="8">
        <v>7.3251883352727809</v>
      </c>
      <c r="D142" s="8">
        <v>1.4396616506220816</v>
      </c>
      <c r="E142" s="8">
        <v>-16.306872970069165</v>
      </c>
    </row>
    <row r="143" spans="1:5" x14ac:dyDescent="0.3">
      <c r="A143" s="7">
        <v>41639</v>
      </c>
      <c r="B143" s="8">
        <v>2.1281911934612374</v>
      </c>
      <c r="C143" s="8">
        <v>7.8134457015921921</v>
      </c>
      <c r="D143" s="8">
        <v>1.8757888256444311</v>
      </c>
      <c r="E143" s="8">
        <v>-16.639960573846345</v>
      </c>
    </row>
    <row r="144" spans="1:5" x14ac:dyDescent="0.3">
      <c r="A144" s="7">
        <v>41729</v>
      </c>
      <c r="B144" s="8">
        <v>1.6179110291462351</v>
      </c>
      <c r="C144" s="8">
        <v>7.779166756317446</v>
      </c>
      <c r="D144" s="8">
        <v>0.57194331286958278</v>
      </c>
      <c r="E144" s="8">
        <v>-16.896351601799196</v>
      </c>
    </row>
    <row r="145" spans="1:5" x14ac:dyDescent="0.3">
      <c r="A145" s="7">
        <v>41820</v>
      </c>
      <c r="B145" s="8">
        <v>2.7375631720619076</v>
      </c>
      <c r="C145" s="8">
        <v>8.32699577215703</v>
      </c>
      <c r="D145" s="8">
        <v>-3.3219986812701885</v>
      </c>
      <c r="E145" s="8">
        <v>-15.920832175831256</v>
      </c>
    </row>
    <row r="146" spans="1:5" x14ac:dyDescent="0.3">
      <c r="A146" s="7">
        <v>41912</v>
      </c>
      <c r="B146" s="8">
        <v>3.382124898578609</v>
      </c>
      <c r="C146" s="8">
        <v>8.0225682193807444</v>
      </c>
      <c r="D146" s="8">
        <v>-1.8429711929806802</v>
      </c>
      <c r="E146" s="8">
        <v>-15.31166456935763</v>
      </c>
    </row>
    <row r="147" spans="1:5" x14ac:dyDescent="0.3">
      <c r="A147" s="7">
        <v>42004</v>
      </c>
      <c r="B147" s="8">
        <v>3.0486578361207162</v>
      </c>
      <c r="C147" s="8">
        <v>7.7022187896084171</v>
      </c>
      <c r="D147" s="8">
        <v>-0.7132885380163545</v>
      </c>
      <c r="E147" s="8">
        <v>-14.026788867815776</v>
      </c>
    </row>
    <row r="148" spans="1:5" x14ac:dyDescent="0.3">
      <c r="A148" s="7">
        <v>42094</v>
      </c>
      <c r="B148" s="8">
        <v>5.6207000965951215</v>
      </c>
      <c r="C148" s="8">
        <v>9.0683512373889386</v>
      </c>
      <c r="D148" s="8">
        <v>-1.1281415850944998</v>
      </c>
      <c r="E148" s="8">
        <v>-12.136680510621945</v>
      </c>
    </row>
    <row r="149" spans="1:5" x14ac:dyDescent="0.3">
      <c r="A149" s="7">
        <v>42185</v>
      </c>
      <c r="B149" s="8">
        <v>5.4242918953944397</v>
      </c>
      <c r="C149" s="8">
        <v>9.5451072830845085</v>
      </c>
      <c r="D149" s="8">
        <v>3.8370671729807349</v>
      </c>
      <c r="E149" s="8">
        <v>-11.349142943516654</v>
      </c>
    </row>
    <row r="150" spans="1:5" x14ac:dyDescent="0.3">
      <c r="A150" s="7">
        <v>42277</v>
      </c>
      <c r="B150" s="8">
        <v>5.5426977279178224</v>
      </c>
      <c r="C150" s="8">
        <v>11.03656865375029</v>
      </c>
      <c r="D150" s="8">
        <v>5.4728689573173561</v>
      </c>
      <c r="E150" s="8">
        <v>-10.545044781985435</v>
      </c>
    </row>
    <row r="151" spans="1:5" x14ac:dyDescent="0.3">
      <c r="A151" s="7">
        <v>42369</v>
      </c>
      <c r="B151" s="8">
        <v>6.1591771142705865</v>
      </c>
      <c r="C151" s="8">
        <v>10.895326385388259</v>
      </c>
      <c r="D151" s="8">
        <v>6.1180363206207122</v>
      </c>
      <c r="E151" s="8">
        <v>-8.4092169280153843</v>
      </c>
    </row>
    <row r="152" spans="1:5" x14ac:dyDescent="0.3">
      <c r="A152" s="7">
        <v>42460</v>
      </c>
      <c r="B152" s="8">
        <v>4.807355417539938</v>
      </c>
      <c r="C152" s="8">
        <v>10.688349349336935</v>
      </c>
      <c r="D152" s="8">
        <v>10.353106145886626</v>
      </c>
      <c r="E152" s="8">
        <v>-7.2972334639570535</v>
      </c>
    </row>
    <row r="153" spans="1:5" x14ac:dyDescent="0.3">
      <c r="A153" s="7">
        <v>42551</v>
      </c>
      <c r="B153" s="8">
        <v>3.1894928284253776</v>
      </c>
      <c r="C153" s="8">
        <v>7.6476985109017681</v>
      </c>
      <c r="D153" s="8">
        <v>8.8297879218981468</v>
      </c>
      <c r="E153" s="8">
        <v>-6.6801393298025369</v>
      </c>
    </row>
    <row r="154" spans="1:5" x14ac:dyDescent="0.3">
      <c r="A154" s="7">
        <v>42643</v>
      </c>
      <c r="B154" s="8">
        <v>3.9261481129085229</v>
      </c>
      <c r="C154" s="8">
        <v>6.4827248953975181</v>
      </c>
      <c r="D154" s="8">
        <v>8.324927548406702</v>
      </c>
      <c r="E154" s="8">
        <v>-5.932143897735676</v>
      </c>
    </row>
    <row r="155" spans="1:5" x14ac:dyDescent="0.3">
      <c r="A155" s="7">
        <v>42735</v>
      </c>
      <c r="B155" s="8">
        <v>3.056784122617251</v>
      </c>
      <c r="C155" s="8">
        <v>6.6024877653884539</v>
      </c>
      <c r="D155" s="8">
        <v>6.4699503734473973</v>
      </c>
      <c r="E155" s="8">
        <v>-6.455780903160635</v>
      </c>
    </row>
    <row r="156" spans="1:5" x14ac:dyDescent="0.3">
      <c r="A156" s="7">
        <v>42825</v>
      </c>
      <c r="B156" s="8">
        <v>1.9359830968251446</v>
      </c>
      <c r="C156" s="8">
        <v>4.4500303588274503</v>
      </c>
      <c r="D156" s="8">
        <v>4.3675791756702775</v>
      </c>
      <c r="E156" s="8">
        <v>-6.3460089579313816</v>
      </c>
    </row>
    <row r="157" spans="1:5" x14ac:dyDescent="0.3">
      <c r="A157" s="7">
        <v>42916</v>
      </c>
      <c r="B157" s="8">
        <v>3.7414947867912662</v>
      </c>
      <c r="C157" s="8">
        <v>5.8475562139777448</v>
      </c>
      <c r="D157" s="8">
        <v>4.3621590758642137</v>
      </c>
      <c r="E157" s="8">
        <v>-5.6257538433003855</v>
      </c>
    </row>
    <row r="158" spans="1:5" x14ac:dyDescent="0.3">
      <c r="A158" s="7">
        <v>43008</v>
      </c>
      <c r="B158" s="8">
        <v>3.0659393241178723</v>
      </c>
      <c r="C158" s="8">
        <v>6.570488417230691</v>
      </c>
      <c r="D158" s="8">
        <v>3.5371472240370627</v>
      </c>
      <c r="E158" s="8">
        <v>-4.9957774178645558</v>
      </c>
    </row>
    <row r="159" spans="1:5" x14ac:dyDescent="0.3">
      <c r="A159" s="7">
        <v>43100</v>
      </c>
      <c r="B159" s="8">
        <v>3.102577850898669</v>
      </c>
      <c r="C159" s="8">
        <v>5.9996838648955775</v>
      </c>
      <c r="D159" s="8">
        <v>6.9648448152415998</v>
      </c>
      <c r="E159" s="8">
        <v>-4.6190302227501423</v>
      </c>
    </row>
    <row r="160" spans="1:5" x14ac:dyDescent="0.3">
      <c r="A160" s="7">
        <v>43190</v>
      </c>
      <c r="B160" s="8">
        <v>4.7631221259414103</v>
      </c>
      <c r="C160" s="8">
        <v>7.4290505195737211</v>
      </c>
      <c r="D160" s="8">
        <v>6.9511174792346697</v>
      </c>
      <c r="E160" s="8">
        <v>-3.7066167422829532</v>
      </c>
    </row>
    <row r="161" spans="1:5" x14ac:dyDescent="0.3">
      <c r="A161" s="7">
        <v>43281</v>
      </c>
      <c r="B161" s="8">
        <v>3.1650351026705881</v>
      </c>
      <c r="C161" s="8">
        <v>5.664769499322575</v>
      </c>
      <c r="D161" s="8">
        <v>4.7941538222911806</v>
      </c>
      <c r="E161" s="8">
        <v>-3.8522857508348274</v>
      </c>
    </row>
    <row r="162" spans="1:5" x14ac:dyDescent="0.3">
      <c r="A162" s="7">
        <v>43373</v>
      </c>
      <c r="B162" s="8">
        <v>2.0410918369765607</v>
      </c>
      <c r="C162" s="8">
        <v>2.0434855127858809</v>
      </c>
      <c r="D162" s="8">
        <v>4.6252936284318924</v>
      </c>
      <c r="E162" s="8">
        <v>-4.1057993188474473</v>
      </c>
    </row>
    <row r="163" spans="1:5" x14ac:dyDescent="0.3">
      <c r="A163" s="7">
        <v>43465</v>
      </c>
      <c r="B163" s="8">
        <v>2.19958802321083</v>
      </c>
      <c r="C163" s="8">
        <v>0.97891862388539419</v>
      </c>
      <c r="D163" s="8">
        <v>1.3109210227590928E-2</v>
      </c>
      <c r="E163" s="8">
        <v>-3.6967121228969724</v>
      </c>
    </row>
    <row r="164" spans="1:5" x14ac:dyDescent="0.3">
      <c r="A164" s="7">
        <v>43555</v>
      </c>
      <c r="B164" s="8">
        <v>1.1540223567023666</v>
      </c>
      <c r="C164" s="8">
        <v>-1.834128913781341</v>
      </c>
      <c r="D164" s="8">
        <v>-0.83369155482598822</v>
      </c>
      <c r="E164" s="8">
        <v>-3.4877643061627106</v>
      </c>
    </row>
    <row r="165" spans="1:5" x14ac:dyDescent="0.3">
      <c r="A165" s="7">
        <v>43646</v>
      </c>
      <c r="B165" s="8">
        <v>1.7540595356949629</v>
      </c>
      <c r="C165" s="8">
        <v>-0.926648682287734</v>
      </c>
      <c r="D165" s="8">
        <v>0.81016060792373779</v>
      </c>
      <c r="E165" s="8">
        <v>-3.2000982054898985</v>
      </c>
    </row>
    <row r="166" spans="1:5" x14ac:dyDescent="0.3">
      <c r="A166" s="7">
        <v>43738</v>
      </c>
      <c r="B166" s="8">
        <v>2.6537300629096761</v>
      </c>
      <c r="C166" s="8">
        <v>-0.26449154379185602</v>
      </c>
      <c r="D166" s="8">
        <v>-2.0211979201285812</v>
      </c>
      <c r="E166" s="8">
        <v>-2.625594865362868</v>
      </c>
    </row>
    <row r="167" spans="1:5" x14ac:dyDescent="0.3">
      <c r="A167" s="7">
        <v>43830</v>
      </c>
      <c r="B167" s="8">
        <v>2.9456815710197093</v>
      </c>
      <c r="C167" s="8">
        <v>0.82286108448355044</v>
      </c>
      <c r="D167" s="8">
        <v>-1.383869853443731</v>
      </c>
      <c r="E167" s="8">
        <v>-2.1305183618653745</v>
      </c>
    </row>
    <row r="168" spans="1:5" x14ac:dyDescent="0.3">
      <c r="A168" s="7">
        <v>43921</v>
      </c>
      <c r="B168" s="8">
        <v>1.8236514109631008</v>
      </c>
      <c r="C168" s="8">
        <v>2.7555045990914628</v>
      </c>
      <c r="D168" s="8">
        <v>-2.2670781157419939</v>
      </c>
      <c r="E168" s="8">
        <v>-3.2949712730020342</v>
      </c>
    </row>
    <row r="169" spans="1:5" x14ac:dyDescent="0.3">
      <c r="A169" s="7">
        <v>44012</v>
      </c>
      <c r="B169" s="8">
        <v>1.9311938668363782</v>
      </c>
      <c r="C169" s="8">
        <v>2.314564229919025</v>
      </c>
      <c r="D169" s="8">
        <v>-3.5071450284124284</v>
      </c>
      <c r="E169" s="8">
        <v>-3.2879774751382262</v>
      </c>
    </row>
    <row r="170" spans="1:5" x14ac:dyDescent="0.3">
      <c r="A170" s="7">
        <v>44104</v>
      </c>
      <c r="B170" s="8">
        <v>3.9560241530553153</v>
      </c>
      <c r="C170" s="8">
        <v>6.2481605986638655</v>
      </c>
      <c r="D170" s="8">
        <v>-1.7678029869548695</v>
      </c>
      <c r="E170" s="8">
        <v>-0.54248503340360577</v>
      </c>
    </row>
  </sheetData>
  <mergeCells count="4">
    <mergeCell ref="B6:D6"/>
    <mergeCell ref="A1:I1"/>
    <mergeCell ref="B2:I2"/>
    <mergeCell ref="B3:I3"/>
  </mergeCells>
  <hyperlinks>
    <hyperlink ref="I4" location="Indhold!A1" display="Tilbage til Indhold"/>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9"/>
  </sheetPr>
  <dimension ref="A1:J221"/>
  <sheetViews>
    <sheetView workbookViewId="0">
      <selection sqref="A1:H1"/>
    </sheetView>
  </sheetViews>
  <sheetFormatPr defaultColWidth="9.109375" defaultRowHeight="13.8" x14ac:dyDescent="0.3"/>
  <cols>
    <col min="1" max="1" width="10.77734375" style="9" bestFit="1" customWidth="1"/>
    <col min="2" max="2" width="44" style="9" bestFit="1" customWidth="1"/>
    <col min="3" max="3" width="26.21875" style="9" bestFit="1" customWidth="1"/>
    <col min="4" max="4" width="20.109375" style="9" bestFit="1" customWidth="1"/>
    <col min="5" max="5" width="23.5546875" style="9" bestFit="1" customWidth="1"/>
    <col min="6" max="6" width="17.5546875" style="9" bestFit="1" customWidth="1"/>
    <col min="7" max="7" width="24.109375" style="9" bestFit="1" customWidth="1"/>
    <col min="8" max="8" width="18.109375" style="9" bestFit="1" customWidth="1"/>
    <col min="9" max="9" width="27" style="9" customWidth="1"/>
    <col min="10" max="10" width="28" style="9" customWidth="1"/>
    <col min="11" max="11" width="23.6640625" style="9" customWidth="1"/>
    <col min="12" max="12" width="27.33203125" style="9" customWidth="1"/>
    <col min="13" max="13" width="36.88671875" style="9" customWidth="1"/>
    <col min="14" max="16384" width="9.109375" style="9"/>
  </cols>
  <sheetData>
    <row r="1" spans="1:10" ht="26.25" customHeight="1" thickBot="1" x14ac:dyDescent="0.35">
      <c r="A1" s="106" t="s">
        <v>106</v>
      </c>
      <c r="B1" s="107"/>
      <c r="C1" s="107"/>
      <c r="D1" s="107"/>
      <c r="E1" s="107"/>
      <c r="F1" s="107"/>
      <c r="G1" s="107"/>
      <c r="H1" s="107"/>
      <c r="I1" s="20"/>
      <c r="J1" s="20"/>
    </row>
    <row r="2" spans="1:10" ht="48" customHeight="1" x14ac:dyDescent="0.3">
      <c r="A2" s="12" t="s">
        <v>24</v>
      </c>
      <c r="B2" s="108" t="s">
        <v>105</v>
      </c>
      <c r="C2" s="108"/>
      <c r="D2" s="108"/>
      <c r="E2" s="108"/>
      <c r="F2" s="108"/>
      <c r="G2" s="108"/>
      <c r="H2" s="108"/>
      <c r="I2" s="46"/>
      <c r="J2" s="46"/>
    </row>
    <row r="3" spans="1:10" x14ac:dyDescent="0.3">
      <c r="A3" s="53" t="s">
        <v>25</v>
      </c>
      <c r="B3" s="105" t="s">
        <v>48</v>
      </c>
      <c r="C3" s="105"/>
      <c r="D3" s="105"/>
      <c r="E3" s="105"/>
      <c r="F3" s="105"/>
      <c r="G3" s="105"/>
    </row>
    <row r="4" spans="1:10" x14ac:dyDescent="0.3">
      <c r="B4" s="17"/>
      <c r="C4" s="17"/>
      <c r="D4" s="17"/>
      <c r="E4" s="17"/>
      <c r="F4" s="17"/>
      <c r="G4" s="14"/>
      <c r="H4" s="14" t="s">
        <v>35</v>
      </c>
    </row>
    <row r="6" spans="1:10" x14ac:dyDescent="0.3">
      <c r="A6" s="48"/>
      <c r="B6" s="54" t="s">
        <v>74</v>
      </c>
      <c r="C6" s="55"/>
      <c r="D6" s="56"/>
      <c r="E6" s="57"/>
      <c r="F6" s="58"/>
      <c r="G6" s="114" t="s">
        <v>133</v>
      </c>
      <c r="H6" s="110"/>
      <c r="I6" s="112"/>
      <c r="J6" s="113"/>
    </row>
    <row r="7" spans="1:10" x14ac:dyDescent="0.3">
      <c r="A7" s="2" t="s">
        <v>33</v>
      </c>
      <c r="B7" s="59" t="s">
        <v>141</v>
      </c>
      <c r="C7" s="60" t="s">
        <v>142</v>
      </c>
      <c r="D7" s="60" t="s">
        <v>143</v>
      </c>
      <c r="E7" s="2" t="s">
        <v>76</v>
      </c>
      <c r="F7" s="61" t="s">
        <v>73</v>
      </c>
      <c r="G7" s="2" t="s">
        <v>130</v>
      </c>
      <c r="H7" s="61" t="s">
        <v>131</v>
      </c>
    </row>
    <row r="8" spans="1:10" x14ac:dyDescent="0.3">
      <c r="A8" s="3">
        <v>37652</v>
      </c>
      <c r="B8" s="62">
        <v>2.9500000000000011</v>
      </c>
      <c r="C8" s="62">
        <v>8.2669999999999995</v>
      </c>
      <c r="D8" s="62">
        <v>4.2759999999999998</v>
      </c>
      <c r="E8" s="5">
        <f ca="1">CCB_Merrente[[#This Row],[Udlånsrente, husholdninger]]-CCB_Merrente[[#This Row],[Nationalbankens ledende pengepolitiske rente]]</f>
        <v>5.3169999999999984</v>
      </c>
      <c r="F8" s="5">
        <f ca="1">CCB_Merrente[[#This Row],[Udlånsrente, erhverv]]-CCB_Merrente[[#This Row],[Nationalbankens ledende pengepolitiske rente]]</f>
        <v>1.3259999999999987</v>
      </c>
      <c r="G8" s="5"/>
      <c r="H8" s="5"/>
    </row>
    <row r="9" spans="1:10" x14ac:dyDescent="0.3">
      <c r="A9" s="3">
        <v>37680</v>
      </c>
      <c r="B9" s="62">
        <v>2.9500000000000011</v>
      </c>
      <c r="C9" s="62">
        <v>8.23</v>
      </c>
      <c r="D9" s="62">
        <v>3.8620000000000001</v>
      </c>
      <c r="E9" s="5">
        <f ca="1">CCB_Merrente[[#This Row],[Udlånsrente, husholdninger]]-CCB_Merrente[[#This Row],[Nationalbankens ledende pengepolitiske rente]]</f>
        <v>5.2799999999999994</v>
      </c>
      <c r="F9" s="5">
        <f ca="1">CCB_Merrente[[#This Row],[Udlånsrente, erhverv]]-CCB_Merrente[[#This Row],[Nationalbankens ledende pengepolitiske rente]]</f>
        <v>0.91199999999999903</v>
      </c>
      <c r="G9" s="5"/>
      <c r="H9" s="5"/>
    </row>
    <row r="10" spans="1:10" x14ac:dyDescent="0.3">
      <c r="A10" s="3">
        <v>37711</v>
      </c>
      <c r="B10" s="62">
        <v>2.747619047619049</v>
      </c>
      <c r="C10" s="62">
        <v>8.1289999999999996</v>
      </c>
      <c r="D10" s="62">
        <v>4.1100000000000003</v>
      </c>
      <c r="E10" s="5">
        <f ca="1">CCB_Merrente[[#This Row],[Udlånsrente, husholdninger]]-CCB_Merrente[[#This Row],[Nationalbankens ledende pengepolitiske rente]]</f>
        <v>5.381380952380951</v>
      </c>
      <c r="F10" s="5">
        <f ca="1">CCB_Merrente[[#This Row],[Udlånsrente, erhverv]]-CCB_Merrente[[#This Row],[Nationalbankens ledende pengepolitiske rente]]</f>
        <v>1.3623809523809514</v>
      </c>
      <c r="G10" s="5">
        <f t="shared" ref="G10:G71" ca="1" si="0">IF(ISNUMBER(E8),AVERAGE(E8:E10),NA())</f>
        <v>5.3261269841269829</v>
      </c>
      <c r="H10" s="5">
        <f t="shared" ref="H10:H71" ca="1" si="1">IF(ISNUMBER(F8),AVERAGE(F8:F10),NA())</f>
        <v>1.200126984126983</v>
      </c>
    </row>
    <row r="11" spans="1:10" x14ac:dyDescent="0.3">
      <c r="A11" s="3">
        <v>37741</v>
      </c>
      <c r="B11" s="62">
        <v>2.7000000000000011</v>
      </c>
      <c r="C11" s="62">
        <v>7.9909999999999997</v>
      </c>
      <c r="D11" s="62">
        <v>3.8029999999999999</v>
      </c>
      <c r="E11" s="5">
        <f ca="1">CCB_Merrente[[#This Row],[Udlånsrente, husholdninger]]-CCB_Merrente[[#This Row],[Nationalbankens ledende pengepolitiske rente]]</f>
        <v>5.2909999999999986</v>
      </c>
      <c r="F11" s="5">
        <f ca="1">CCB_Merrente[[#This Row],[Udlånsrente, erhverv]]-CCB_Merrente[[#This Row],[Nationalbankens ledende pengepolitiske rente]]</f>
        <v>1.1029999999999989</v>
      </c>
      <c r="G11" s="5">
        <f t="shared" ca="1" si="0"/>
        <v>5.3174603174603163</v>
      </c>
      <c r="H11" s="5">
        <f t="shared" ca="1" si="1"/>
        <v>1.1257936507936497</v>
      </c>
    </row>
    <row r="12" spans="1:10" x14ac:dyDescent="0.3">
      <c r="A12" s="3">
        <v>37772</v>
      </c>
      <c r="B12" s="62">
        <v>2.6875</v>
      </c>
      <c r="C12" s="62">
        <v>8.2460000000000004</v>
      </c>
      <c r="D12" s="62">
        <v>3.7559999999999998</v>
      </c>
      <c r="E12" s="5">
        <f ca="1">CCB_Merrente[[#This Row],[Udlånsrente, husholdninger]]-CCB_Merrente[[#This Row],[Nationalbankens ledende pengepolitiske rente]]</f>
        <v>5.5585000000000004</v>
      </c>
      <c r="F12" s="5">
        <f ca="1">CCB_Merrente[[#This Row],[Udlånsrente, erhverv]]-CCB_Merrente[[#This Row],[Nationalbankens ledende pengepolitiske rente]]</f>
        <v>1.0684999999999998</v>
      </c>
      <c r="G12" s="5">
        <f t="shared" ca="1" si="0"/>
        <v>5.4102936507936503</v>
      </c>
      <c r="H12" s="5">
        <f t="shared" ca="1" si="1"/>
        <v>1.1779603174603166</v>
      </c>
    </row>
    <row r="13" spans="1:10" x14ac:dyDescent="0.3">
      <c r="A13" s="3">
        <v>37802</v>
      </c>
      <c r="B13" s="62">
        <v>2.2289473684210521</v>
      </c>
      <c r="C13" s="62">
        <v>7.8579999999999997</v>
      </c>
      <c r="D13" s="62">
        <v>3.4790000000000001</v>
      </c>
      <c r="E13" s="5">
        <f ca="1">CCB_Merrente[[#This Row],[Udlånsrente, husholdninger]]-CCB_Merrente[[#This Row],[Nationalbankens ledende pengepolitiske rente]]</f>
        <v>5.6290526315789471</v>
      </c>
      <c r="F13" s="5">
        <f ca="1">CCB_Merrente[[#This Row],[Udlånsrente, erhverv]]-CCB_Merrente[[#This Row],[Nationalbankens ledende pengepolitiske rente]]</f>
        <v>1.250052631578948</v>
      </c>
      <c r="G13" s="5">
        <f t="shared" ca="1" si="0"/>
        <v>5.492850877192982</v>
      </c>
      <c r="H13" s="5">
        <f t="shared" ca="1" si="1"/>
        <v>1.1405175438596489</v>
      </c>
    </row>
    <row r="14" spans="1:10" x14ac:dyDescent="0.3">
      <c r="A14" s="3">
        <v>37833</v>
      </c>
      <c r="B14" s="62">
        <v>2.149999999999999</v>
      </c>
      <c r="C14" s="62">
        <v>7.3579999999999997</v>
      </c>
      <c r="D14" s="62">
        <v>3.4409999999999998</v>
      </c>
      <c r="E14" s="5">
        <f ca="1">CCB_Merrente[[#This Row],[Udlånsrente, husholdninger]]-CCB_Merrente[[#This Row],[Nationalbankens ledende pengepolitiske rente]]</f>
        <v>5.2080000000000002</v>
      </c>
      <c r="F14" s="5">
        <f ca="1">CCB_Merrente[[#This Row],[Udlånsrente, erhverv]]-CCB_Merrente[[#This Row],[Nationalbankens ledende pengepolitiske rente]]</f>
        <v>1.2910000000000008</v>
      </c>
      <c r="G14" s="5">
        <f t="shared" ca="1" si="0"/>
        <v>5.4651842105263162</v>
      </c>
      <c r="H14" s="5">
        <f t="shared" ca="1" si="1"/>
        <v>1.2031842105263162</v>
      </c>
    </row>
    <row r="15" spans="1:10" x14ac:dyDescent="0.3">
      <c r="A15" s="3">
        <v>37864</v>
      </c>
      <c r="B15" s="62">
        <v>2.1499999999999995</v>
      </c>
      <c r="C15" s="62">
        <v>7.3289999999999997</v>
      </c>
      <c r="D15" s="62">
        <v>3.2829999999999999</v>
      </c>
      <c r="E15" s="5">
        <f ca="1">CCB_Merrente[[#This Row],[Udlånsrente, husholdninger]]-CCB_Merrente[[#This Row],[Nationalbankens ledende pengepolitiske rente]]</f>
        <v>5.1790000000000003</v>
      </c>
      <c r="F15" s="5">
        <f ca="1">CCB_Merrente[[#This Row],[Udlånsrente, erhverv]]-CCB_Merrente[[#This Row],[Nationalbankens ledende pengepolitiske rente]]</f>
        <v>1.1330000000000005</v>
      </c>
      <c r="G15" s="5">
        <f t="shared" ca="1" si="0"/>
        <v>5.3386842105263161</v>
      </c>
      <c r="H15" s="5">
        <f t="shared" ca="1" si="1"/>
        <v>1.2246842105263165</v>
      </c>
    </row>
    <row r="16" spans="1:10" x14ac:dyDescent="0.3">
      <c r="A16" s="3">
        <v>37894</v>
      </c>
      <c r="B16" s="62">
        <v>2.149999999999999</v>
      </c>
      <c r="C16" s="62">
        <v>7.4219999999999997</v>
      </c>
      <c r="D16" s="62">
        <v>3.0680000000000001</v>
      </c>
      <c r="E16" s="5">
        <f ca="1">CCB_Merrente[[#This Row],[Udlånsrente, husholdninger]]-CCB_Merrente[[#This Row],[Nationalbankens ledende pengepolitiske rente]]</f>
        <v>5.2720000000000002</v>
      </c>
      <c r="F16" s="5">
        <f ca="1">CCB_Merrente[[#This Row],[Udlånsrente, erhverv]]-CCB_Merrente[[#This Row],[Nationalbankens ledende pengepolitiske rente]]</f>
        <v>0.91800000000000104</v>
      </c>
      <c r="G16" s="5">
        <f t="shared" ca="1" si="0"/>
        <v>5.2196666666666669</v>
      </c>
      <c r="H16" s="5">
        <f t="shared" ca="1" si="1"/>
        <v>1.1140000000000008</v>
      </c>
    </row>
    <row r="17" spans="1:8" x14ac:dyDescent="0.3">
      <c r="A17" s="3">
        <v>37925</v>
      </c>
      <c r="B17" s="62">
        <v>2.149999999999999</v>
      </c>
      <c r="C17" s="62">
        <v>7.0339999999999998</v>
      </c>
      <c r="D17" s="62">
        <v>3.2789999999999999</v>
      </c>
      <c r="E17" s="5">
        <f ca="1">CCB_Merrente[[#This Row],[Udlånsrente, husholdninger]]-CCB_Merrente[[#This Row],[Nationalbankens ledende pengepolitiske rente]]</f>
        <v>4.8840000000000003</v>
      </c>
      <c r="F17" s="5">
        <f ca="1">CCB_Merrente[[#This Row],[Udlånsrente, erhverv]]-CCB_Merrente[[#This Row],[Nationalbankens ledende pengepolitiske rente]]</f>
        <v>1.1290000000000009</v>
      </c>
      <c r="G17" s="5">
        <f t="shared" ca="1" si="0"/>
        <v>5.1116666666666672</v>
      </c>
      <c r="H17" s="5">
        <f t="shared" ca="1" si="1"/>
        <v>1.0600000000000007</v>
      </c>
    </row>
    <row r="18" spans="1:8" x14ac:dyDescent="0.3">
      <c r="A18" s="3">
        <v>37955</v>
      </c>
      <c r="B18" s="62">
        <v>2.1499999999999995</v>
      </c>
      <c r="C18" s="62">
        <v>7.0720000000000001</v>
      </c>
      <c r="D18" s="62">
        <v>2.9729999999999999</v>
      </c>
      <c r="E18" s="5">
        <f ca="1">CCB_Merrente[[#This Row],[Udlånsrente, husholdninger]]-CCB_Merrente[[#This Row],[Nationalbankens ledende pengepolitiske rente]]</f>
        <v>4.9220000000000006</v>
      </c>
      <c r="F18" s="5">
        <f ca="1">CCB_Merrente[[#This Row],[Udlånsrente, erhverv]]-CCB_Merrente[[#This Row],[Nationalbankens ledende pengepolitiske rente]]</f>
        <v>0.8230000000000004</v>
      </c>
      <c r="G18" s="5">
        <f t="shared" ca="1" si="0"/>
        <v>5.0260000000000007</v>
      </c>
      <c r="H18" s="5">
        <f t="shared" ca="1" si="1"/>
        <v>0.95666666666666744</v>
      </c>
    </row>
    <row r="19" spans="1:8" x14ac:dyDescent="0.3">
      <c r="A19" s="3">
        <v>37986</v>
      </c>
      <c r="B19" s="62">
        <v>2.1499999999999995</v>
      </c>
      <c r="C19" s="62">
        <v>6.94</v>
      </c>
      <c r="D19" s="62">
        <v>3.246</v>
      </c>
      <c r="E19" s="5">
        <f ca="1">CCB_Merrente[[#This Row],[Udlånsrente, husholdninger]]-CCB_Merrente[[#This Row],[Nationalbankens ledende pengepolitiske rente]]</f>
        <v>4.7900000000000009</v>
      </c>
      <c r="F19" s="5">
        <f ca="1">CCB_Merrente[[#This Row],[Udlånsrente, erhverv]]-CCB_Merrente[[#This Row],[Nationalbankens ledende pengepolitiske rente]]</f>
        <v>1.0960000000000005</v>
      </c>
      <c r="G19" s="5">
        <f t="shared" ca="1" si="0"/>
        <v>4.865333333333334</v>
      </c>
      <c r="H19" s="5">
        <f t="shared" ca="1" si="1"/>
        <v>1.0160000000000007</v>
      </c>
    </row>
    <row r="20" spans="1:8" x14ac:dyDescent="0.3">
      <c r="A20" s="3">
        <v>38017</v>
      </c>
      <c r="B20" s="62">
        <v>2.1499999999999995</v>
      </c>
      <c r="C20" s="62">
        <v>6.6619999999999999</v>
      </c>
      <c r="D20" s="62">
        <v>3.0939999999999999</v>
      </c>
      <c r="E20" s="5">
        <f ca="1">CCB_Merrente[[#This Row],[Udlånsrente, husholdninger]]-CCB_Merrente[[#This Row],[Nationalbankens ledende pengepolitiske rente]]</f>
        <v>4.5120000000000005</v>
      </c>
      <c r="F20" s="5">
        <f ca="1">CCB_Merrente[[#This Row],[Udlånsrente, erhverv]]-CCB_Merrente[[#This Row],[Nationalbankens ledende pengepolitiske rente]]</f>
        <v>0.94400000000000039</v>
      </c>
      <c r="G20" s="5">
        <f t="shared" ca="1" si="0"/>
        <v>4.7413333333333343</v>
      </c>
      <c r="H20" s="5">
        <f t="shared" ca="1" si="1"/>
        <v>0.95433333333333381</v>
      </c>
    </row>
    <row r="21" spans="1:8" x14ac:dyDescent="0.3">
      <c r="A21" s="3">
        <v>38046</v>
      </c>
      <c r="B21" s="62">
        <v>2.1499999999999995</v>
      </c>
      <c r="C21" s="62">
        <v>7.024</v>
      </c>
      <c r="D21" s="62">
        <v>3.0569999999999999</v>
      </c>
      <c r="E21" s="5">
        <f ca="1">CCB_Merrente[[#This Row],[Udlånsrente, husholdninger]]-CCB_Merrente[[#This Row],[Nationalbankens ledende pengepolitiske rente]]</f>
        <v>4.8740000000000006</v>
      </c>
      <c r="F21" s="5">
        <f ca="1">CCB_Merrente[[#This Row],[Udlånsrente, erhverv]]-CCB_Merrente[[#This Row],[Nationalbankens ledende pengepolitiske rente]]</f>
        <v>0.90700000000000047</v>
      </c>
      <c r="G21" s="5">
        <f t="shared" ca="1" si="0"/>
        <v>4.7253333333333343</v>
      </c>
      <c r="H21" s="5">
        <f t="shared" ca="1" si="1"/>
        <v>0.98233333333333384</v>
      </c>
    </row>
    <row r="22" spans="1:8" x14ac:dyDescent="0.3">
      <c r="A22" s="3">
        <v>38077</v>
      </c>
      <c r="B22" s="62">
        <v>2.149999999999999</v>
      </c>
      <c r="C22" s="62">
        <v>6.8319999999999999</v>
      </c>
      <c r="D22" s="62">
        <v>3.3140000000000001</v>
      </c>
      <c r="E22" s="5">
        <f ca="1">CCB_Merrente[[#This Row],[Udlånsrente, husholdninger]]-CCB_Merrente[[#This Row],[Nationalbankens ledende pengepolitiske rente]]</f>
        <v>4.6820000000000004</v>
      </c>
      <c r="F22" s="5">
        <f ca="1">CCB_Merrente[[#This Row],[Udlånsrente, erhverv]]-CCB_Merrente[[#This Row],[Nationalbankens ledende pengepolitiske rente]]</f>
        <v>1.164000000000001</v>
      </c>
      <c r="G22" s="5">
        <f t="shared" ca="1" si="0"/>
        <v>4.6893333333333338</v>
      </c>
      <c r="H22" s="5">
        <f t="shared" ca="1" si="1"/>
        <v>1.0050000000000006</v>
      </c>
    </row>
    <row r="23" spans="1:8" x14ac:dyDescent="0.3">
      <c r="A23" s="3">
        <v>38107</v>
      </c>
      <c r="B23" s="62">
        <v>2.1499999999999995</v>
      </c>
      <c r="C23" s="62">
        <v>6.4660000000000002</v>
      </c>
      <c r="D23" s="62">
        <v>3.11</v>
      </c>
      <c r="E23" s="5">
        <f ca="1">CCB_Merrente[[#This Row],[Udlånsrente, husholdninger]]-CCB_Merrente[[#This Row],[Nationalbankens ledende pengepolitiske rente]]</f>
        <v>4.3160000000000007</v>
      </c>
      <c r="F23" s="5">
        <f ca="1">CCB_Merrente[[#This Row],[Udlånsrente, erhverv]]-CCB_Merrente[[#This Row],[Nationalbankens ledende pengepolitiske rente]]</f>
        <v>0.96000000000000041</v>
      </c>
      <c r="G23" s="5">
        <f t="shared" ca="1" si="0"/>
        <v>4.6240000000000006</v>
      </c>
      <c r="H23" s="5">
        <f t="shared" ca="1" si="1"/>
        <v>1.010333333333334</v>
      </c>
    </row>
    <row r="24" spans="1:8" x14ac:dyDescent="0.3">
      <c r="A24" s="3">
        <v>38138</v>
      </c>
      <c r="B24" s="62">
        <v>2.1499999999999995</v>
      </c>
      <c r="C24" s="62">
        <v>6.665</v>
      </c>
      <c r="D24" s="62">
        <v>3.28</v>
      </c>
      <c r="E24" s="5">
        <f ca="1">CCB_Merrente[[#This Row],[Udlånsrente, husholdninger]]-CCB_Merrente[[#This Row],[Nationalbankens ledende pengepolitiske rente]]</f>
        <v>4.5150000000000006</v>
      </c>
      <c r="F24" s="5">
        <f ca="1">CCB_Merrente[[#This Row],[Udlånsrente, erhverv]]-CCB_Merrente[[#This Row],[Nationalbankens ledende pengepolitiske rente]]</f>
        <v>1.1300000000000003</v>
      </c>
      <c r="G24" s="5">
        <f t="shared" ca="1" si="0"/>
        <v>4.5043333333333342</v>
      </c>
      <c r="H24" s="5">
        <f t="shared" ca="1" si="1"/>
        <v>1.0846666666666673</v>
      </c>
    </row>
    <row r="25" spans="1:8" x14ac:dyDescent="0.3">
      <c r="A25" s="3">
        <v>38168</v>
      </c>
      <c r="B25" s="62">
        <v>2.149999999999999</v>
      </c>
      <c r="C25" s="62">
        <v>6.55</v>
      </c>
      <c r="D25" s="62">
        <v>3.379</v>
      </c>
      <c r="E25" s="5">
        <f ca="1">CCB_Merrente[[#This Row],[Udlånsrente, husholdninger]]-CCB_Merrente[[#This Row],[Nationalbankens ledende pengepolitiske rente]]</f>
        <v>4.4000000000000004</v>
      </c>
      <c r="F25" s="5">
        <f ca="1">CCB_Merrente[[#This Row],[Udlånsrente, erhverv]]-CCB_Merrente[[#This Row],[Nationalbankens ledende pengepolitiske rente]]</f>
        <v>1.229000000000001</v>
      </c>
      <c r="G25" s="5">
        <f t="shared" ca="1" si="0"/>
        <v>4.4103333333333339</v>
      </c>
      <c r="H25" s="5">
        <f t="shared" ca="1" si="1"/>
        <v>1.1063333333333338</v>
      </c>
    </row>
    <row r="26" spans="1:8" x14ac:dyDescent="0.3">
      <c r="A26" s="3">
        <v>38199</v>
      </c>
      <c r="B26" s="62">
        <v>2.149999999999999</v>
      </c>
      <c r="C26" s="62">
        <v>6.1829999999999998</v>
      </c>
      <c r="D26" s="62">
        <v>3.145</v>
      </c>
      <c r="E26" s="5">
        <f ca="1">CCB_Merrente[[#This Row],[Udlånsrente, husholdninger]]-CCB_Merrente[[#This Row],[Nationalbankens ledende pengepolitiske rente]]</f>
        <v>4.0330000000000013</v>
      </c>
      <c r="F26" s="5">
        <f ca="1">CCB_Merrente[[#This Row],[Udlånsrente, erhverv]]-CCB_Merrente[[#This Row],[Nationalbankens ledende pengepolitiske rente]]</f>
        <v>0.99500000000000099</v>
      </c>
      <c r="G26" s="5">
        <f t="shared" ca="1" si="0"/>
        <v>4.3160000000000007</v>
      </c>
      <c r="H26" s="5">
        <f t="shared" ca="1" si="1"/>
        <v>1.1180000000000008</v>
      </c>
    </row>
    <row r="27" spans="1:8" x14ac:dyDescent="0.3">
      <c r="A27" s="3">
        <v>38230</v>
      </c>
      <c r="B27" s="62">
        <v>2.149999999999999</v>
      </c>
      <c r="C27" s="62">
        <v>6.38</v>
      </c>
      <c r="D27" s="62">
        <v>3.2440000000000002</v>
      </c>
      <c r="E27" s="5">
        <f ca="1">CCB_Merrente[[#This Row],[Udlånsrente, husholdninger]]-CCB_Merrente[[#This Row],[Nationalbankens ledende pengepolitiske rente]]</f>
        <v>4.2300000000000004</v>
      </c>
      <c r="F27" s="5">
        <f ca="1">CCB_Merrente[[#This Row],[Udlånsrente, erhverv]]-CCB_Merrente[[#This Row],[Nationalbankens ledende pengepolitiske rente]]</f>
        <v>1.0940000000000012</v>
      </c>
      <c r="G27" s="5">
        <f t="shared" ca="1" si="0"/>
        <v>4.221000000000001</v>
      </c>
      <c r="H27" s="5">
        <f t="shared" ca="1" si="1"/>
        <v>1.106000000000001</v>
      </c>
    </row>
    <row r="28" spans="1:8" x14ac:dyDescent="0.3">
      <c r="A28" s="3">
        <v>38260</v>
      </c>
      <c r="B28" s="62">
        <v>2.149999999999999</v>
      </c>
      <c r="C28" s="62">
        <v>6.3460000000000001</v>
      </c>
      <c r="D28" s="62">
        <v>3.1320000000000001</v>
      </c>
      <c r="E28" s="5">
        <f ca="1">CCB_Merrente[[#This Row],[Udlånsrente, husholdninger]]-CCB_Merrente[[#This Row],[Nationalbankens ledende pengepolitiske rente]]</f>
        <v>4.1960000000000015</v>
      </c>
      <c r="F28" s="5">
        <f ca="1">CCB_Merrente[[#This Row],[Udlånsrente, erhverv]]-CCB_Merrente[[#This Row],[Nationalbankens ledende pengepolitiske rente]]</f>
        <v>0.98200000000000109</v>
      </c>
      <c r="G28" s="5">
        <f t="shared" ca="1" si="0"/>
        <v>4.1530000000000014</v>
      </c>
      <c r="H28" s="5">
        <f t="shared" ca="1" si="1"/>
        <v>1.0236666666666678</v>
      </c>
    </row>
    <row r="29" spans="1:8" x14ac:dyDescent="0.3">
      <c r="A29" s="3">
        <v>38291</v>
      </c>
      <c r="B29" s="62">
        <v>2.1499999999999995</v>
      </c>
      <c r="C29" s="62">
        <v>6.0540000000000003</v>
      </c>
      <c r="D29" s="62">
        <v>3.2490000000000001</v>
      </c>
      <c r="E29" s="5">
        <f ca="1">CCB_Merrente[[#This Row],[Udlånsrente, husholdninger]]-CCB_Merrente[[#This Row],[Nationalbankens ledende pengepolitiske rente]]</f>
        <v>3.9040000000000008</v>
      </c>
      <c r="F29" s="5">
        <f ca="1">CCB_Merrente[[#This Row],[Udlånsrente, erhverv]]-CCB_Merrente[[#This Row],[Nationalbankens ledende pengepolitiske rente]]</f>
        <v>1.0990000000000006</v>
      </c>
      <c r="G29" s="5">
        <f t="shared" ca="1" si="0"/>
        <v>4.1100000000000003</v>
      </c>
      <c r="H29" s="5">
        <f t="shared" ca="1" si="1"/>
        <v>1.0583333333333342</v>
      </c>
    </row>
    <row r="30" spans="1:8" x14ac:dyDescent="0.3">
      <c r="A30" s="3">
        <v>38321</v>
      </c>
      <c r="B30" s="62">
        <v>2.149999999999999</v>
      </c>
      <c r="C30" s="62">
        <v>6.2709999999999999</v>
      </c>
      <c r="D30" s="62">
        <v>3.0739999999999998</v>
      </c>
      <c r="E30" s="5">
        <f ca="1">CCB_Merrente[[#This Row],[Udlånsrente, husholdninger]]-CCB_Merrente[[#This Row],[Nationalbankens ledende pengepolitiske rente]]</f>
        <v>4.1210000000000004</v>
      </c>
      <c r="F30" s="5">
        <f ca="1">CCB_Merrente[[#This Row],[Udlånsrente, erhverv]]-CCB_Merrente[[#This Row],[Nationalbankens ledende pengepolitiske rente]]</f>
        <v>0.92400000000000082</v>
      </c>
      <c r="G30" s="5">
        <f t="shared" ca="1" si="0"/>
        <v>4.073666666666667</v>
      </c>
      <c r="H30" s="5">
        <f t="shared" ca="1" si="1"/>
        <v>1.0016666666666676</v>
      </c>
    </row>
    <row r="31" spans="1:8" x14ac:dyDescent="0.3">
      <c r="A31" s="3">
        <v>38352</v>
      </c>
      <c r="B31" s="62">
        <v>2.1499999999999995</v>
      </c>
      <c r="C31" s="62">
        <v>5.98</v>
      </c>
      <c r="D31" s="62">
        <v>3.1819999999999999</v>
      </c>
      <c r="E31" s="5">
        <f ca="1">CCB_Merrente[[#This Row],[Udlånsrente, husholdninger]]-CCB_Merrente[[#This Row],[Nationalbankens ledende pengepolitiske rente]]</f>
        <v>3.830000000000001</v>
      </c>
      <c r="F31" s="5">
        <f ca="1">CCB_Merrente[[#This Row],[Udlånsrente, erhverv]]-CCB_Merrente[[#This Row],[Nationalbankens ledende pengepolitiske rente]]</f>
        <v>1.0320000000000005</v>
      </c>
      <c r="G31" s="5">
        <f t="shared" ca="1" si="0"/>
        <v>3.951666666666668</v>
      </c>
      <c r="H31" s="5">
        <f t="shared" ca="1" si="1"/>
        <v>1.018333333333334</v>
      </c>
    </row>
    <row r="32" spans="1:8" x14ac:dyDescent="0.3">
      <c r="A32" s="3">
        <v>38383</v>
      </c>
      <c r="B32" s="62">
        <v>2.1499999999999995</v>
      </c>
      <c r="C32" s="62">
        <v>5.96</v>
      </c>
      <c r="D32" s="62">
        <v>3.0950000000000002</v>
      </c>
      <c r="E32" s="5">
        <f ca="1">CCB_Merrente[[#This Row],[Udlånsrente, husholdninger]]-CCB_Merrente[[#This Row],[Nationalbankens ledende pengepolitiske rente]]</f>
        <v>3.8100000000000005</v>
      </c>
      <c r="F32" s="5">
        <f ca="1">CCB_Merrente[[#This Row],[Udlånsrente, erhverv]]-CCB_Merrente[[#This Row],[Nationalbankens ledende pengepolitiske rente]]</f>
        <v>0.94500000000000073</v>
      </c>
      <c r="G32" s="5">
        <f t="shared" ca="1" si="0"/>
        <v>3.9203333333333341</v>
      </c>
      <c r="H32" s="5">
        <f t="shared" ca="1" si="1"/>
        <v>0.96700000000000064</v>
      </c>
    </row>
    <row r="33" spans="1:8" x14ac:dyDescent="0.3">
      <c r="A33" s="3">
        <v>38411</v>
      </c>
      <c r="B33" s="62">
        <v>2.1499999999999995</v>
      </c>
      <c r="C33" s="62">
        <v>6.2089999999999996</v>
      </c>
      <c r="D33" s="62">
        <v>3.1709999999999998</v>
      </c>
      <c r="E33" s="5">
        <f ca="1">CCB_Merrente[[#This Row],[Udlånsrente, husholdninger]]-CCB_Merrente[[#This Row],[Nationalbankens ledende pengepolitiske rente]]</f>
        <v>4.0590000000000002</v>
      </c>
      <c r="F33" s="5">
        <f ca="1">CCB_Merrente[[#This Row],[Udlånsrente, erhverv]]-CCB_Merrente[[#This Row],[Nationalbankens ledende pengepolitiske rente]]</f>
        <v>1.0210000000000004</v>
      </c>
      <c r="G33" s="5">
        <f t="shared" ca="1" si="0"/>
        <v>3.8996666666666671</v>
      </c>
      <c r="H33" s="5">
        <f t="shared" ca="1" si="1"/>
        <v>0.99933333333333385</v>
      </c>
    </row>
    <row r="34" spans="1:8" x14ac:dyDescent="0.3">
      <c r="A34" s="3">
        <v>38442</v>
      </c>
      <c r="B34" s="62">
        <v>2.1499999999999995</v>
      </c>
      <c r="C34" s="62">
        <v>6.0949999999999998</v>
      </c>
      <c r="D34" s="62">
        <v>3.2109999999999999</v>
      </c>
      <c r="E34" s="5">
        <f ca="1">CCB_Merrente[[#This Row],[Udlånsrente, husholdninger]]-CCB_Merrente[[#This Row],[Nationalbankens ledende pengepolitiske rente]]</f>
        <v>3.9450000000000003</v>
      </c>
      <c r="F34" s="5">
        <f ca="1">CCB_Merrente[[#This Row],[Udlånsrente, erhverv]]-CCB_Merrente[[#This Row],[Nationalbankens ledende pengepolitiske rente]]</f>
        <v>1.0610000000000004</v>
      </c>
      <c r="G34" s="5">
        <f t="shared" ca="1" si="0"/>
        <v>3.9380000000000002</v>
      </c>
      <c r="H34" s="5">
        <f t="shared" ca="1" si="1"/>
        <v>1.0090000000000006</v>
      </c>
    </row>
    <row r="35" spans="1:8" x14ac:dyDescent="0.3">
      <c r="A35" s="3">
        <v>38472</v>
      </c>
      <c r="B35" s="62">
        <v>2.1499999999999995</v>
      </c>
      <c r="C35" s="62">
        <v>6.0590000000000002</v>
      </c>
      <c r="D35" s="62">
        <v>3.05</v>
      </c>
      <c r="E35" s="5">
        <f ca="1">CCB_Merrente[[#This Row],[Udlånsrente, husholdninger]]-CCB_Merrente[[#This Row],[Nationalbankens ledende pengepolitiske rente]]</f>
        <v>3.9090000000000007</v>
      </c>
      <c r="F35" s="5">
        <f ca="1">CCB_Merrente[[#This Row],[Udlånsrente, erhverv]]-CCB_Merrente[[#This Row],[Nationalbankens ledende pengepolitiske rente]]</f>
        <v>0.90000000000000036</v>
      </c>
      <c r="G35" s="5">
        <f t="shared" ca="1" si="0"/>
        <v>3.9710000000000005</v>
      </c>
      <c r="H35" s="5">
        <f t="shared" ca="1" si="1"/>
        <v>0.99400000000000033</v>
      </c>
    </row>
    <row r="36" spans="1:8" x14ac:dyDescent="0.3">
      <c r="A36" s="3">
        <v>38503</v>
      </c>
      <c r="B36" s="62">
        <v>2.1499999999999995</v>
      </c>
      <c r="C36" s="62">
        <v>6.3319999999999999</v>
      </c>
      <c r="D36" s="62">
        <v>3.0369999999999999</v>
      </c>
      <c r="E36" s="5">
        <f ca="1">CCB_Merrente[[#This Row],[Udlånsrente, husholdninger]]-CCB_Merrente[[#This Row],[Nationalbankens ledende pengepolitiske rente]]</f>
        <v>4.1820000000000004</v>
      </c>
      <c r="F36" s="5">
        <f ca="1">CCB_Merrente[[#This Row],[Udlånsrente, erhverv]]-CCB_Merrente[[#This Row],[Nationalbankens ledende pengepolitiske rente]]</f>
        <v>0.88700000000000045</v>
      </c>
      <c r="G36" s="5">
        <f t="shared" ca="1" si="0"/>
        <v>4.0120000000000005</v>
      </c>
      <c r="H36" s="5">
        <f t="shared" ca="1" si="1"/>
        <v>0.9493333333333337</v>
      </c>
    </row>
    <row r="37" spans="1:8" x14ac:dyDescent="0.3">
      <c r="A37" s="3">
        <v>38533</v>
      </c>
      <c r="B37" s="62">
        <v>2.149999999999999</v>
      </c>
      <c r="C37" s="62">
        <v>5.9939999999999998</v>
      </c>
      <c r="D37" s="62">
        <v>3.226</v>
      </c>
      <c r="E37" s="5">
        <f ca="1">CCB_Merrente[[#This Row],[Udlånsrente, husholdninger]]-CCB_Merrente[[#This Row],[Nationalbankens ledende pengepolitiske rente]]</f>
        <v>3.8440000000000007</v>
      </c>
      <c r="F37" s="5">
        <f ca="1">CCB_Merrente[[#This Row],[Udlånsrente, erhverv]]-CCB_Merrente[[#This Row],[Nationalbankens ledende pengepolitiske rente]]</f>
        <v>1.076000000000001</v>
      </c>
      <c r="G37" s="5">
        <f t="shared" ca="1" si="0"/>
        <v>3.9783333333333339</v>
      </c>
      <c r="H37" s="5">
        <f t="shared" ca="1" si="1"/>
        <v>0.95433333333333392</v>
      </c>
    </row>
    <row r="38" spans="1:8" x14ac:dyDescent="0.3">
      <c r="A38" s="3">
        <v>38564</v>
      </c>
      <c r="B38" s="62">
        <v>2.1499999999999995</v>
      </c>
      <c r="C38" s="62">
        <v>5.9539999999999997</v>
      </c>
      <c r="D38" s="62">
        <v>3.1829999999999998</v>
      </c>
      <c r="E38" s="5">
        <f ca="1">CCB_Merrente[[#This Row],[Udlånsrente, husholdninger]]-CCB_Merrente[[#This Row],[Nationalbankens ledende pengepolitiske rente]]</f>
        <v>3.8040000000000003</v>
      </c>
      <c r="F38" s="5">
        <f ca="1">CCB_Merrente[[#This Row],[Udlånsrente, erhverv]]-CCB_Merrente[[#This Row],[Nationalbankens ledende pengepolitiske rente]]</f>
        <v>1.0330000000000004</v>
      </c>
      <c r="G38" s="5">
        <f t="shared" ca="1" si="0"/>
        <v>3.9433333333333338</v>
      </c>
      <c r="H38" s="5">
        <f t="shared" ca="1" si="1"/>
        <v>0.99866666666666726</v>
      </c>
    </row>
    <row r="39" spans="1:8" x14ac:dyDescent="0.3">
      <c r="A39" s="3">
        <v>38595</v>
      </c>
      <c r="B39" s="62">
        <v>2.149999999999999</v>
      </c>
      <c r="C39" s="62">
        <v>6.218</v>
      </c>
      <c r="D39" s="62">
        <v>2.8650000000000002</v>
      </c>
      <c r="E39" s="5">
        <f ca="1">CCB_Merrente[[#This Row],[Udlånsrente, husholdninger]]-CCB_Merrente[[#This Row],[Nationalbankens ledende pengepolitiske rente]]</f>
        <v>4.0680000000000014</v>
      </c>
      <c r="F39" s="5">
        <f ca="1">CCB_Merrente[[#This Row],[Udlånsrente, erhverv]]-CCB_Merrente[[#This Row],[Nationalbankens ledende pengepolitiske rente]]</f>
        <v>0.71500000000000119</v>
      </c>
      <c r="G39" s="5">
        <f t="shared" ca="1" si="0"/>
        <v>3.9053333333333344</v>
      </c>
      <c r="H39" s="5">
        <f t="shared" ca="1" si="1"/>
        <v>0.94133333333333413</v>
      </c>
    </row>
    <row r="40" spans="1:8" x14ac:dyDescent="0.3">
      <c r="A40" s="3">
        <v>38625</v>
      </c>
      <c r="B40" s="62">
        <v>2.149999999999999</v>
      </c>
      <c r="C40" s="62">
        <v>6.1449999999999996</v>
      </c>
      <c r="D40" s="62">
        <v>3.1280000000000001</v>
      </c>
      <c r="E40" s="5">
        <f ca="1">CCB_Merrente[[#This Row],[Udlånsrente, husholdninger]]-CCB_Merrente[[#This Row],[Nationalbankens ledende pengepolitiske rente]]</f>
        <v>3.9950000000000006</v>
      </c>
      <c r="F40" s="5">
        <f ca="1">CCB_Merrente[[#This Row],[Udlånsrente, erhverv]]-CCB_Merrente[[#This Row],[Nationalbankens ledende pengepolitiske rente]]</f>
        <v>0.97800000000000109</v>
      </c>
      <c r="G40" s="5">
        <f t="shared" ca="1" si="0"/>
        <v>3.9556666666666676</v>
      </c>
      <c r="H40" s="5">
        <f t="shared" ca="1" si="1"/>
        <v>0.90866666666666751</v>
      </c>
    </row>
    <row r="41" spans="1:8" x14ac:dyDescent="0.3">
      <c r="A41" s="3">
        <v>38656</v>
      </c>
      <c r="B41" s="62">
        <v>2.1499999999999995</v>
      </c>
      <c r="C41" s="62">
        <v>5.8559999999999999</v>
      </c>
      <c r="D41" s="62">
        <v>3.2</v>
      </c>
      <c r="E41" s="5">
        <f ca="1">CCB_Merrente[[#This Row],[Udlånsrente, husholdninger]]-CCB_Merrente[[#This Row],[Nationalbankens ledende pengepolitiske rente]]</f>
        <v>3.7060000000000004</v>
      </c>
      <c r="F41" s="5">
        <f ca="1">CCB_Merrente[[#This Row],[Udlånsrente, erhverv]]-CCB_Merrente[[#This Row],[Nationalbankens ledende pengepolitiske rente]]</f>
        <v>1.0500000000000007</v>
      </c>
      <c r="G41" s="5">
        <f t="shared" ca="1" si="0"/>
        <v>3.9230000000000005</v>
      </c>
      <c r="H41" s="5">
        <f t="shared" ca="1" si="1"/>
        <v>0.91433333333333433</v>
      </c>
    </row>
    <row r="42" spans="1:8" x14ac:dyDescent="0.3">
      <c r="A42" s="3">
        <v>38686</v>
      </c>
      <c r="B42" s="62">
        <v>2.149999999999999</v>
      </c>
      <c r="C42" s="62">
        <v>6.1159999999999997</v>
      </c>
      <c r="D42" s="62">
        <v>2.9969999999999999</v>
      </c>
      <c r="E42" s="5">
        <f ca="1">CCB_Merrente[[#This Row],[Udlånsrente, husholdninger]]-CCB_Merrente[[#This Row],[Nationalbankens ledende pengepolitiske rente]]</f>
        <v>3.9660000000000006</v>
      </c>
      <c r="F42" s="5">
        <f ca="1">CCB_Merrente[[#This Row],[Udlånsrente, erhverv]]-CCB_Merrente[[#This Row],[Nationalbankens ledende pengepolitiske rente]]</f>
        <v>0.84700000000000086</v>
      </c>
      <c r="G42" s="5">
        <f t="shared" ca="1" si="0"/>
        <v>3.8890000000000007</v>
      </c>
      <c r="H42" s="5">
        <f t="shared" ca="1" si="1"/>
        <v>0.95833333333333426</v>
      </c>
    </row>
    <row r="43" spans="1:8" x14ac:dyDescent="0.3">
      <c r="A43" s="3">
        <v>38717</v>
      </c>
      <c r="B43" s="62">
        <v>2.3880952380952372</v>
      </c>
      <c r="C43" s="62">
        <v>5.9349999999999996</v>
      </c>
      <c r="D43" s="62">
        <v>3.3290000000000002</v>
      </c>
      <c r="E43" s="5">
        <f ca="1">CCB_Merrente[[#This Row],[Udlånsrente, husholdninger]]-CCB_Merrente[[#This Row],[Nationalbankens ledende pengepolitiske rente]]</f>
        <v>3.5469047619047624</v>
      </c>
      <c r="F43" s="5">
        <f ca="1">CCB_Merrente[[#This Row],[Udlånsrente, erhverv]]-CCB_Merrente[[#This Row],[Nationalbankens ledende pengepolitiske rente]]</f>
        <v>0.94090476190476302</v>
      </c>
      <c r="G43" s="5">
        <f t="shared" ca="1" si="0"/>
        <v>3.7396349206349213</v>
      </c>
      <c r="H43" s="5">
        <f t="shared" ca="1" si="1"/>
        <v>0.9459682539682549</v>
      </c>
    </row>
    <row r="44" spans="1:8" x14ac:dyDescent="0.3">
      <c r="A44" s="3">
        <v>38748</v>
      </c>
      <c r="B44" s="62">
        <v>2.399999999999999</v>
      </c>
      <c r="C44" s="62">
        <v>5.8490000000000002</v>
      </c>
      <c r="D44" s="62">
        <v>3.53</v>
      </c>
      <c r="E44" s="5">
        <f ca="1">CCB_Merrente[[#This Row],[Udlånsrente, husholdninger]]-CCB_Merrente[[#This Row],[Nationalbankens ledende pengepolitiske rente]]</f>
        <v>3.4490000000000012</v>
      </c>
      <c r="F44" s="5">
        <f ca="1">CCB_Merrente[[#This Row],[Udlånsrente, erhverv]]-CCB_Merrente[[#This Row],[Nationalbankens ledende pengepolitiske rente]]</f>
        <v>1.1300000000000008</v>
      </c>
      <c r="G44" s="5">
        <f t="shared" ca="1" si="0"/>
        <v>3.6539682539682548</v>
      </c>
      <c r="H44" s="5">
        <f t="shared" ca="1" si="1"/>
        <v>0.97263492063492152</v>
      </c>
    </row>
    <row r="45" spans="1:8" x14ac:dyDescent="0.3">
      <c r="A45" s="3">
        <v>38776</v>
      </c>
      <c r="B45" s="62">
        <v>2.44</v>
      </c>
      <c r="C45" s="62">
        <v>6.0919999999999996</v>
      </c>
      <c r="D45" s="62">
        <v>3.2309999999999999</v>
      </c>
      <c r="E45" s="5">
        <f ca="1">CCB_Merrente[[#This Row],[Udlånsrente, husholdninger]]-CCB_Merrente[[#This Row],[Nationalbankens ledende pengepolitiske rente]]</f>
        <v>3.6519999999999997</v>
      </c>
      <c r="F45" s="5">
        <f ca="1">CCB_Merrente[[#This Row],[Udlånsrente, erhverv]]-CCB_Merrente[[#This Row],[Nationalbankens ledende pengepolitiske rente]]</f>
        <v>0.79099999999999993</v>
      </c>
      <c r="G45" s="5">
        <f t="shared" ca="1" si="0"/>
        <v>3.5493015873015881</v>
      </c>
      <c r="H45" s="5">
        <f t="shared" ca="1" si="1"/>
        <v>0.95396825396825458</v>
      </c>
    </row>
    <row r="46" spans="1:8" x14ac:dyDescent="0.3">
      <c r="A46" s="3">
        <v>38807</v>
      </c>
      <c r="B46" s="62">
        <v>2.7282608695652173</v>
      </c>
      <c r="C46" s="62">
        <v>6.1890000000000001</v>
      </c>
      <c r="D46" s="62">
        <v>3.9350000000000001</v>
      </c>
      <c r="E46" s="5">
        <f ca="1">CCB_Merrente[[#This Row],[Udlånsrente, husholdninger]]-CCB_Merrente[[#This Row],[Nationalbankens ledende pengepolitiske rente]]</f>
        <v>3.4607391304347828</v>
      </c>
      <c r="F46" s="5">
        <f ca="1">CCB_Merrente[[#This Row],[Udlånsrente, erhverv]]-CCB_Merrente[[#This Row],[Nationalbankens ledende pengepolitiske rente]]</f>
        <v>1.2067391304347828</v>
      </c>
      <c r="G46" s="5">
        <f t="shared" ca="1" si="0"/>
        <v>3.5205797101449279</v>
      </c>
      <c r="H46" s="5">
        <f t="shared" ca="1" si="1"/>
        <v>1.0425797101449279</v>
      </c>
    </row>
    <row r="47" spans="1:8" x14ac:dyDescent="0.3">
      <c r="A47" s="3">
        <v>38837</v>
      </c>
      <c r="B47" s="62">
        <v>2.75</v>
      </c>
      <c r="C47" s="62">
        <v>6.1219999999999999</v>
      </c>
      <c r="D47" s="62">
        <v>3.9670000000000001</v>
      </c>
      <c r="E47" s="5">
        <f ca="1">CCB_Merrente[[#This Row],[Udlånsrente, husholdninger]]-CCB_Merrente[[#This Row],[Nationalbankens ledende pengepolitiske rente]]</f>
        <v>3.3719999999999999</v>
      </c>
      <c r="F47" s="5">
        <f ca="1">CCB_Merrente[[#This Row],[Udlånsrente, erhverv]]-CCB_Merrente[[#This Row],[Nationalbankens ledende pengepolitiske rente]]</f>
        <v>1.2170000000000001</v>
      </c>
      <c r="G47" s="5">
        <f t="shared" ca="1" si="0"/>
        <v>3.4949130434782609</v>
      </c>
      <c r="H47" s="5">
        <f t="shared" ca="1" si="1"/>
        <v>1.0715797101449276</v>
      </c>
    </row>
    <row r="48" spans="1:8" x14ac:dyDescent="0.3">
      <c r="A48" s="3">
        <v>38868</v>
      </c>
      <c r="B48" s="62">
        <v>2.75</v>
      </c>
      <c r="C48" s="62">
        <v>6.3140000000000001</v>
      </c>
      <c r="D48" s="62">
        <v>3.9670000000000001</v>
      </c>
      <c r="E48" s="5">
        <f ca="1">CCB_Merrente[[#This Row],[Udlånsrente, husholdninger]]-CCB_Merrente[[#This Row],[Nationalbankens ledende pengepolitiske rente]]</f>
        <v>3.5640000000000001</v>
      </c>
      <c r="F48" s="5">
        <f ca="1">CCB_Merrente[[#This Row],[Udlånsrente, erhverv]]-CCB_Merrente[[#This Row],[Nationalbankens ledende pengepolitiske rente]]</f>
        <v>1.2170000000000001</v>
      </c>
      <c r="G48" s="5">
        <f t="shared" ca="1" si="0"/>
        <v>3.4655797101449277</v>
      </c>
      <c r="H48" s="5">
        <f t="shared" ca="1" si="1"/>
        <v>1.2135797101449277</v>
      </c>
    </row>
    <row r="49" spans="1:8" x14ac:dyDescent="0.3">
      <c r="A49" s="3">
        <v>38898</v>
      </c>
      <c r="B49" s="62">
        <v>2.9404761904761907</v>
      </c>
      <c r="C49" s="62">
        <v>6.4370000000000003</v>
      </c>
      <c r="D49" s="62">
        <v>4.0419999999999998</v>
      </c>
      <c r="E49" s="5">
        <f ca="1">CCB_Merrente[[#This Row],[Udlånsrente, husholdninger]]-CCB_Merrente[[#This Row],[Nationalbankens ledende pengepolitiske rente]]</f>
        <v>3.4965238095238096</v>
      </c>
      <c r="F49" s="5">
        <f ca="1">CCB_Merrente[[#This Row],[Udlånsrente, erhverv]]-CCB_Merrente[[#This Row],[Nationalbankens ledende pengepolitiske rente]]</f>
        <v>1.1015238095238091</v>
      </c>
      <c r="G49" s="5">
        <f t="shared" ca="1" si="0"/>
        <v>3.4775079365079367</v>
      </c>
      <c r="H49" s="5">
        <f t="shared" ca="1" si="1"/>
        <v>1.1785079365079365</v>
      </c>
    </row>
    <row r="50" spans="1:8" x14ac:dyDescent="0.3">
      <c r="A50" s="3">
        <v>38929</v>
      </c>
      <c r="B50" s="62">
        <v>3</v>
      </c>
      <c r="C50" s="62">
        <v>6.298</v>
      </c>
      <c r="D50" s="62">
        <v>4.2370000000000001</v>
      </c>
      <c r="E50" s="5">
        <f ca="1">CCB_Merrente[[#This Row],[Udlånsrente, husholdninger]]-CCB_Merrente[[#This Row],[Nationalbankens ledende pengepolitiske rente]]</f>
        <v>3.298</v>
      </c>
      <c r="F50" s="5">
        <f ca="1">CCB_Merrente[[#This Row],[Udlånsrente, erhverv]]-CCB_Merrente[[#This Row],[Nationalbankens ledende pengepolitiske rente]]</f>
        <v>1.2370000000000001</v>
      </c>
      <c r="G50" s="5">
        <f t="shared" ca="1" si="0"/>
        <v>3.45284126984127</v>
      </c>
      <c r="H50" s="5">
        <f t="shared" ca="1" si="1"/>
        <v>1.1851746031746031</v>
      </c>
    </row>
    <row r="51" spans="1:8" x14ac:dyDescent="0.3">
      <c r="A51" s="3">
        <v>38960</v>
      </c>
      <c r="B51" s="62">
        <v>3.2173913043478262</v>
      </c>
      <c r="C51" s="62">
        <v>6.7720000000000002</v>
      </c>
      <c r="D51" s="62">
        <v>4.274</v>
      </c>
      <c r="E51" s="5">
        <f ca="1">CCB_Merrente[[#This Row],[Udlånsrente, husholdninger]]-CCB_Merrente[[#This Row],[Nationalbankens ledende pengepolitiske rente]]</f>
        <v>3.5546086956521741</v>
      </c>
      <c r="F51" s="5">
        <f ca="1">CCB_Merrente[[#This Row],[Udlånsrente, erhverv]]-CCB_Merrente[[#This Row],[Nationalbankens ledende pengepolitiske rente]]</f>
        <v>1.0566086956521739</v>
      </c>
      <c r="G51" s="5">
        <f t="shared" ca="1" si="0"/>
        <v>3.4497108350586614</v>
      </c>
      <c r="H51" s="5">
        <f t="shared" ca="1" si="1"/>
        <v>1.1317108350586611</v>
      </c>
    </row>
    <row r="52" spans="1:8" x14ac:dyDescent="0.3">
      <c r="A52" s="3">
        <v>38990</v>
      </c>
      <c r="B52" s="62">
        <v>3.25</v>
      </c>
      <c r="C52" s="62">
        <v>6.835</v>
      </c>
      <c r="D52" s="62">
        <v>4.5430000000000001</v>
      </c>
      <c r="E52" s="5">
        <f ca="1">CCB_Merrente[[#This Row],[Udlånsrente, husholdninger]]-CCB_Merrente[[#This Row],[Nationalbankens ledende pengepolitiske rente]]</f>
        <v>3.585</v>
      </c>
      <c r="F52" s="5">
        <f ca="1">CCB_Merrente[[#This Row],[Udlånsrente, erhverv]]-CCB_Merrente[[#This Row],[Nationalbankens ledende pengepolitiske rente]]</f>
        <v>1.2930000000000001</v>
      </c>
      <c r="G52" s="5">
        <f t="shared" ca="1" si="0"/>
        <v>3.4792028985507244</v>
      </c>
      <c r="H52" s="5">
        <f t="shared" ca="1" si="1"/>
        <v>1.1955362318840581</v>
      </c>
    </row>
    <row r="53" spans="1:8" x14ac:dyDescent="0.3">
      <c r="A53" s="3">
        <v>39021</v>
      </c>
      <c r="B53" s="62">
        <v>3.4545454545454546</v>
      </c>
      <c r="C53" s="62">
        <v>6.7549999999999999</v>
      </c>
      <c r="D53" s="62">
        <v>4.6020000000000003</v>
      </c>
      <c r="E53" s="5">
        <f ca="1">CCB_Merrente[[#This Row],[Udlånsrente, husholdninger]]-CCB_Merrente[[#This Row],[Nationalbankens ledende pengepolitiske rente]]</f>
        <v>3.3004545454545453</v>
      </c>
      <c r="F53" s="5">
        <f ca="1">CCB_Merrente[[#This Row],[Udlånsrente, erhverv]]-CCB_Merrente[[#This Row],[Nationalbankens ledende pengepolitiske rente]]</f>
        <v>1.1474545454545457</v>
      </c>
      <c r="G53" s="5">
        <f t="shared" ca="1" si="0"/>
        <v>3.4800210803689064</v>
      </c>
      <c r="H53" s="5">
        <f t="shared" ca="1" si="1"/>
        <v>1.1656877470355733</v>
      </c>
    </row>
    <row r="54" spans="1:8" x14ac:dyDescent="0.3">
      <c r="A54" s="3">
        <v>39051</v>
      </c>
      <c r="B54" s="62">
        <v>3.5</v>
      </c>
      <c r="C54" s="62">
        <v>6.9669999999999996</v>
      </c>
      <c r="D54" s="62">
        <v>4.6420000000000003</v>
      </c>
      <c r="E54" s="5">
        <f ca="1">CCB_Merrente[[#This Row],[Udlånsrente, husholdninger]]-CCB_Merrente[[#This Row],[Nationalbankens ledende pengepolitiske rente]]</f>
        <v>3.4669999999999996</v>
      </c>
      <c r="F54" s="5">
        <f ca="1">CCB_Merrente[[#This Row],[Udlånsrente, erhverv]]-CCB_Merrente[[#This Row],[Nationalbankens ledende pengepolitiske rente]]</f>
        <v>1.1420000000000003</v>
      </c>
      <c r="G54" s="5">
        <f t="shared" ca="1" si="0"/>
        <v>3.4508181818181818</v>
      </c>
      <c r="H54" s="5">
        <f t="shared" ca="1" si="1"/>
        <v>1.1941515151515154</v>
      </c>
    </row>
    <row r="55" spans="1:8" x14ac:dyDescent="0.3">
      <c r="A55" s="3">
        <v>39082</v>
      </c>
      <c r="B55" s="62">
        <v>3.6842105263157894</v>
      </c>
      <c r="C55" s="62">
        <v>6.7489999999999997</v>
      </c>
      <c r="D55" s="62">
        <v>4.8920000000000003</v>
      </c>
      <c r="E55" s="5">
        <f ca="1">CCB_Merrente[[#This Row],[Udlånsrente, husholdninger]]-CCB_Merrente[[#This Row],[Nationalbankens ledende pengepolitiske rente]]</f>
        <v>3.0647894736842103</v>
      </c>
      <c r="F55" s="5">
        <f ca="1">CCB_Merrente[[#This Row],[Udlånsrente, erhverv]]-CCB_Merrente[[#This Row],[Nationalbankens ledende pengepolitiske rente]]</f>
        <v>1.207789473684211</v>
      </c>
      <c r="G55" s="5">
        <f t="shared" ca="1" si="0"/>
        <v>3.2774146730462519</v>
      </c>
      <c r="H55" s="5">
        <f t="shared" ca="1" si="1"/>
        <v>1.1657480063795858</v>
      </c>
    </row>
    <row r="56" spans="1:8" x14ac:dyDescent="0.3">
      <c r="A56" s="3">
        <v>39113</v>
      </c>
      <c r="B56" s="62">
        <v>3.75</v>
      </c>
      <c r="C56" s="62">
        <v>6.9210000000000003</v>
      </c>
      <c r="D56" s="62">
        <v>4.9809999999999999</v>
      </c>
      <c r="E56" s="5">
        <f ca="1">CCB_Merrente[[#This Row],[Udlånsrente, husholdninger]]-CCB_Merrente[[#This Row],[Nationalbankens ledende pengepolitiske rente]]</f>
        <v>3.1710000000000003</v>
      </c>
      <c r="F56" s="5">
        <f ca="1">CCB_Merrente[[#This Row],[Udlånsrente, erhverv]]-CCB_Merrente[[#This Row],[Nationalbankens ledende pengepolitiske rente]]</f>
        <v>1.2309999999999999</v>
      </c>
      <c r="G56" s="5">
        <f t="shared" ca="1" si="0"/>
        <v>3.2342631578947363</v>
      </c>
      <c r="H56" s="5">
        <f t="shared" ca="1" si="1"/>
        <v>1.1935964912280703</v>
      </c>
    </row>
    <row r="57" spans="1:8" x14ac:dyDescent="0.3">
      <c r="A57" s="3">
        <v>39141</v>
      </c>
      <c r="B57" s="62">
        <v>3.75</v>
      </c>
      <c r="C57" s="62">
        <v>7.0339999999999998</v>
      </c>
      <c r="D57" s="62">
        <v>5.0140000000000002</v>
      </c>
      <c r="E57" s="5">
        <f ca="1">CCB_Merrente[[#This Row],[Udlånsrente, husholdninger]]-CCB_Merrente[[#This Row],[Nationalbankens ledende pengepolitiske rente]]</f>
        <v>3.2839999999999998</v>
      </c>
      <c r="F57" s="5">
        <f ca="1">CCB_Merrente[[#This Row],[Udlånsrente, erhverv]]-CCB_Merrente[[#This Row],[Nationalbankens ledende pengepolitiske rente]]</f>
        <v>1.2640000000000002</v>
      </c>
      <c r="G57" s="5">
        <f t="shared" ca="1" si="0"/>
        <v>3.1732631578947363</v>
      </c>
      <c r="H57" s="5">
        <f t="shared" ca="1" si="1"/>
        <v>1.234263157894737</v>
      </c>
    </row>
    <row r="58" spans="1:8" x14ac:dyDescent="0.3">
      <c r="A58" s="3">
        <v>39172</v>
      </c>
      <c r="B58" s="62">
        <v>3.9318181818181817</v>
      </c>
      <c r="C58" s="62">
        <v>6.9489999999999998</v>
      </c>
      <c r="D58" s="62">
        <v>5.0819999999999999</v>
      </c>
      <c r="E58" s="5">
        <f ca="1">CCB_Merrente[[#This Row],[Udlånsrente, husholdninger]]-CCB_Merrente[[#This Row],[Nationalbankens ledende pengepolitiske rente]]</f>
        <v>3.0171818181818182</v>
      </c>
      <c r="F58" s="5">
        <f ca="1">CCB_Merrente[[#This Row],[Udlånsrente, erhverv]]-CCB_Merrente[[#This Row],[Nationalbankens ledende pengepolitiske rente]]</f>
        <v>1.1501818181818182</v>
      </c>
      <c r="G58" s="5">
        <f t="shared" ca="1" si="0"/>
        <v>3.1573939393939394</v>
      </c>
      <c r="H58" s="5">
        <f t="shared" ca="1" si="1"/>
        <v>1.2150606060606062</v>
      </c>
    </row>
    <row r="59" spans="1:8" x14ac:dyDescent="0.3">
      <c r="A59" s="3">
        <v>39202</v>
      </c>
      <c r="B59" s="62">
        <v>4</v>
      </c>
      <c r="C59" s="62">
        <v>7.0439999999999996</v>
      </c>
      <c r="D59" s="62">
        <v>5.35</v>
      </c>
      <c r="E59" s="5">
        <f ca="1">CCB_Merrente[[#This Row],[Udlånsrente, husholdninger]]-CCB_Merrente[[#This Row],[Nationalbankens ledende pengepolitiske rente]]</f>
        <v>3.0439999999999996</v>
      </c>
      <c r="F59" s="5">
        <f ca="1">CCB_Merrente[[#This Row],[Udlånsrente, erhverv]]-CCB_Merrente[[#This Row],[Nationalbankens ledende pengepolitiske rente]]</f>
        <v>1.3499999999999996</v>
      </c>
      <c r="G59" s="5">
        <f t="shared" ca="1" si="0"/>
        <v>3.1150606060606059</v>
      </c>
      <c r="H59" s="5">
        <f t="shared" ca="1" si="1"/>
        <v>1.2547272727272727</v>
      </c>
    </row>
    <row r="60" spans="1:8" x14ac:dyDescent="0.3">
      <c r="A60" s="3">
        <v>39233</v>
      </c>
      <c r="B60" s="62">
        <v>4</v>
      </c>
      <c r="C60" s="62">
        <v>7.1470000000000002</v>
      </c>
      <c r="D60" s="62">
        <v>5.1070000000000002</v>
      </c>
      <c r="E60" s="5">
        <f ca="1">CCB_Merrente[[#This Row],[Udlånsrente, husholdninger]]-CCB_Merrente[[#This Row],[Nationalbankens ledende pengepolitiske rente]]</f>
        <v>3.1470000000000002</v>
      </c>
      <c r="F60" s="5">
        <f ca="1">CCB_Merrente[[#This Row],[Udlånsrente, erhverv]]-CCB_Merrente[[#This Row],[Nationalbankens ledende pengepolitiske rente]]</f>
        <v>1.1070000000000002</v>
      </c>
      <c r="G60" s="5">
        <f t="shared" ca="1" si="0"/>
        <v>3.0693939393939389</v>
      </c>
      <c r="H60" s="5">
        <f t="shared" ca="1" si="1"/>
        <v>1.2023939393939393</v>
      </c>
    </row>
    <row r="61" spans="1:8" x14ac:dyDescent="0.3">
      <c r="A61" s="3">
        <v>39263</v>
      </c>
      <c r="B61" s="62">
        <v>4.2125000000000004</v>
      </c>
      <c r="C61" s="62">
        <v>7.47</v>
      </c>
      <c r="D61" s="62">
        <v>5.5140000000000002</v>
      </c>
      <c r="E61" s="5">
        <f ca="1">CCB_Merrente[[#This Row],[Udlånsrente, husholdninger]]-CCB_Merrente[[#This Row],[Nationalbankens ledende pengepolitiske rente]]</f>
        <v>3.2574999999999994</v>
      </c>
      <c r="F61" s="5">
        <f ca="1">CCB_Merrente[[#This Row],[Udlånsrente, erhverv]]-CCB_Merrente[[#This Row],[Nationalbankens ledende pengepolitiske rente]]</f>
        <v>1.3014999999999999</v>
      </c>
      <c r="G61" s="5">
        <f t="shared" ca="1" si="0"/>
        <v>3.1494999999999997</v>
      </c>
      <c r="H61" s="5">
        <f t="shared" ca="1" si="1"/>
        <v>1.2528333333333332</v>
      </c>
    </row>
    <row r="62" spans="1:8" x14ac:dyDescent="0.3">
      <c r="A62" s="3">
        <v>39294</v>
      </c>
      <c r="B62" s="62">
        <v>4.25</v>
      </c>
      <c r="C62" s="62">
        <v>7.3410000000000002</v>
      </c>
      <c r="D62" s="62">
        <v>5.5839999999999996</v>
      </c>
      <c r="E62" s="5">
        <f ca="1">CCB_Merrente[[#This Row],[Udlånsrente, husholdninger]]-CCB_Merrente[[#This Row],[Nationalbankens ledende pengepolitiske rente]]</f>
        <v>3.0910000000000002</v>
      </c>
      <c r="F62" s="5">
        <f ca="1">CCB_Merrente[[#This Row],[Udlånsrente, erhverv]]-CCB_Merrente[[#This Row],[Nationalbankens ledende pengepolitiske rente]]</f>
        <v>1.3339999999999996</v>
      </c>
      <c r="G62" s="5">
        <f t="shared" ca="1" si="0"/>
        <v>3.1651666666666665</v>
      </c>
      <c r="H62" s="5">
        <f t="shared" ca="1" si="1"/>
        <v>1.2474999999999998</v>
      </c>
    </row>
    <row r="63" spans="1:8" x14ac:dyDescent="0.3">
      <c r="A63" s="3">
        <v>39325</v>
      </c>
      <c r="B63" s="62">
        <v>4.25</v>
      </c>
      <c r="C63" s="62">
        <v>7.4109999999999996</v>
      </c>
      <c r="D63" s="62">
        <v>5.6310000000000002</v>
      </c>
      <c r="E63" s="5">
        <f ca="1">CCB_Merrente[[#This Row],[Udlånsrente, husholdninger]]-CCB_Merrente[[#This Row],[Nationalbankens ledende pengepolitiske rente]]</f>
        <v>3.1609999999999996</v>
      </c>
      <c r="F63" s="5">
        <f ca="1">CCB_Merrente[[#This Row],[Udlånsrente, erhverv]]-CCB_Merrente[[#This Row],[Nationalbankens ledende pengepolitiske rente]]</f>
        <v>1.3810000000000002</v>
      </c>
      <c r="G63" s="5">
        <f t="shared" ca="1" si="0"/>
        <v>3.1698333333333331</v>
      </c>
      <c r="H63" s="5">
        <f t="shared" ca="1" si="1"/>
        <v>1.3388333333333333</v>
      </c>
    </row>
    <row r="64" spans="1:8" x14ac:dyDescent="0.3">
      <c r="A64" s="3">
        <v>39355</v>
      </c>
      <c r="B64" s="62">
        <v>4.25</v>
      </c>
      <c r="C64" s="62">
        <v>7.4349999999999996</v>
      </c>
      <c r="D64" s="62">
        <v>5.6280000000000001</v>
      </c>
      <c r="E64" s="5">
        <f ca="1">CCB_Merrente[[#This Row],[Udlånsrente, husholdninger]]-CCB_Merrente[[#This Row],[Nationalbankens ledende pengepolitiske rente]]</f>
        <v>3.1849999999999996</v>
      </c>
      <c r="F64" s="5">
        <f ca="1">CCB_Merrente[[#This Row],[Udlånsrente, erhverv]]-CCB_Merrente[[#This Row],[Nationalbankens ledende pengepolitiske rente]]</f>
        <v>1.3780000000000001</v>
      </c>
      <c r="G64" s="5">
        <f t="shared" ca="1" si="0"/>
        <v>3.1456666666666666</v>
      </c>
      <c r="H64" s="5">
        <f t="shared" ca="1" si="1"/>
        <v>1.3643333333333334</v>
      </c>
    </row>
    <row r="65" spans="1:8" x14ac:dyDescent="0.3">
      <c r="A65" s="3">
        <v>39386</v>
      </c>
      <c r="B65" s="62">
        <v>4.25</v>
      </c>
      <c r="C65" s="62">
        <v>7.4420000000000002</v>
      </c>
      <c r="D65" s="62">
        <v>5.6159999999999997</v>
      </c>
      <c r="E65" s="5">
        <f ca="1">CCB_Merrente[[#This Row],[Udlånsrente, husholdninger]]-CCB_Merrente[[#This Row],[Nationalbankens ledende pengepolitiske rente]]</f>
        <v>3.1920000000000002</v>
      </c>
      <c r="F65" s="5">
        <f ca="1">CCB_Merrente[[#This Row],[Udlånsrente, erhverv]]-CCB_Merrente[[#This Row],[Nationalbankens ledende pengepolitiske rente]]</f>
        <v>1.3659999999999997</v>
      </c>
      <c r="G65" s="5">
        <f t="shared" ca="1" si="0"/>
        <v>3.1793333333333336</v>
      </c>
      <c r="H65" s="5">
        <f t="shared" ca="1" si="1"/>
        <v>1.375</v>
      </c>
    </row>
    <row r="66" spans="1:8" x14ac:dyDescent="0.3">
      <c r="A66" s="3">
        <v>39416</v>
      </c>
      <c r="B66" s="62">
        <v>4.25</v>
      </c>
      <c r="C66" s="62">
        <v>7.6580000000000004</v>
      </c>
      <c r="D66" s="62">
        <v>5.4610000000000003</v>
      </c>
      <c r="E66" s="5">
        <f ca="1">CCB_Merrente[[#This Row],[Udlånsrente, husholdninger]]-CCB_Merrente[[#This Row],[Nationalbankens ledende pengepolitiske rente]]</f>
        <v>3.4080000000000004</v>
      </c>
      <c r="F66" s="5">
        <f ca="1">CCB_Merrente[[#This Row],[Udlånsrente, erhverv]]-CCB_Merrente[[#This Row],[Nationalbankens ledende pengepolitiske rente]]</f>
        <v>1.2110000000000003</v>
      </c>
      <c r="G66" s="5">
        <f t="shared" ca="1" si="0"/>
        <v>3.2616666666666667</v>
      </c>
      <c r="H66" s="5">
        <f t="shared" ca="1" si="1"/>
        <v>1.3183333333333334</v>
      </c>
    </row>
    <row r="67" spans="1:8" x14ac:dyDescent="0.3">
      <c r="A67" s="3">
        <v>39447</v>
      </c>
      <c r="B67" s="62">
        <v>4.25</v>
      </c>
      <c r="C67" s="62">
        <v>7.4020000000000001</v>
      </c>
      <c r="D67" s="62">
        <v>5.8419999999999996</v>
      </c>
      <c r="E67" s="5">
        <f ca="1">CCB_Merrente[[#This Row],[Udlånsrente, husholdninger]]-CCB_Merrente[[#This Row],[Nationalbankens ledende pengepolitiske rente]]</f>
        <v>3.1520000000000001</v>
      </c>
      <c r="F67" s="5">
        <f ca="1">CCB_Merrente[[#This Row],[Udlånsrente, erhverv]]-CCB_Merrente[[#This Row],[Nationalbankens ledende pengepolitiske rente]]</f>
        <v>1.5919999999999996</v>
      </c>
      <c r="G67" s="5">
        <f t="shared" ca="1" si="0"/>
        <v>3.250666666666667</v>
      </c>
      <c r="H67" s="5">
        <f t="shared" ca="1" si="1"/>
        <v>1.3896666666666666</v>
      </c>
    </row>
    <row r="68" spans="1:8" x14ac:dyDescent="0.3">
      <c r="A68" s="3">
        <v>39478</v>
      </c>
      <c r="B68" s="62">
        <v>4.25</v>
      </c>
      <c r="C68" s="62">
        <v>7.4740000000000002</v>
      </c>
      <c r="D68" s="62">
        <v>5.5460000000000003</v>
      </c>
      <c r="E68" s="5">
        <f ca="1">CCB_Merrente[[#This Row],[Udlånsrente, husholdninger]]-CCB_Merrente[[#This Row],[Nationalbankens ledende pengepolitiske rente]]</f>
        <v>3.2240000000000002</v>
      </c>
      <c r="F68" s="5">
        <f ca="1">CCB_Merrente[[#This Row],[Udlånsrente, erhverv]]-CCB_Merrente[[#This Row],[Nationalbankens ledende pengepolitiske rente]]</f>
        <v>1.2960000000000003</v>
      </c>
      <c r="G68" s="5">
        <f t="shared" ca="1" si="0"/>
        <v>3.2613333333333334</v>
      </c>
      <c r="H68" s="5">
        <f t="shared" ca="1" si="1"/>
        <v>1.3663333333333334</v>
      </c>
    </row>
    <row r="69" spans="1:8" x14ac:dyDescent="0.3">
      <c r="A69" s="3">
        <v>39507</v>
      </c>
      <c r="B69" s="62">
        <v>4.25</v>
      </c>
      <c r="C69" s="62">
        <v>7.8049999999999997</v>
      </c>
      <c r="D69" s="62">
        <v>5.3070000000000004</v>
      </c>
      <c r="E69" s="5">
        <f ca="1">CCB_Merrente[[#This Row],[Udlånsrente, husholdninger]]-CCB_Merrente[[#This Row],[Nationalbankens ledende pengepolitiske rente]]</f>
        <v>3.5549999999999997</v>
      </c>
      <c r="F69" s="5">
        <f ca="1">CCB_Merrente[[#This Row],[Udlånsrente, erhverv]]-CCB_Merrente[[#This Row],[Nationalbankens ledende pengepolitiske rente]]</f>
        <v>1.0570000000000004</v>
      </c>
      <c r="G69" s="5">
        <f t="shared" ca="1" si="0"/>
        <v>3.3103333333333338</v>
      </c>
      <c r="H69" s="5">
        <f t="shared" ca="1" si="1"/>
        <v>1.3150000000000002</v>
      </c>
    </row>
    <row r="70" spans="1:8" x14ac:dyDescent="0.3">
      <c r="A70" s="3">
        <v>39538</v>
      </c>
      <c r="B70" s="62">
        <v>4.25</v>
      </c>
      <c r="C70" s="62">
        <v>7.6289999999999996</v>
      </c>
      <c r="D70" s="62">
        <v>5.835</v>
      </c>
      <c r="E70" s="5">
        <f ca="1">CCB_Merrente[[#This Row],[Udlånsrente, husholdninger]]-CCB_Merrente[[#This Row],[Nationalbankens ledende pengepolitiske rente]]</f>
        <v>3.3789999999999996</v>
      </c>
      <c r="F70" s="5">
        <f ca="1">CCB_Merrente[[#This Row],[Udlånsrente, erhverv]]-CCB_Merrente[[#This Row],[Nationalbankens ledende pengepolitiske rente]]</f>
        <v>1.585</v>
      </c>
      <c r="G70" s="5">
        <f t="shared" ca="1" si="0"/>
        <v>3.3859999999999997</v>
      </c>
      <c r="H70" s="5">
        <f t="shared" ca="1" si="1"/>
        <v>1.3126666666666669</v>
      </c>
    </row>
    <row r="71" spans="1:8" x14ac:dyDescent="0.3">
      <c r="A71" s="3">
        <v>39568</v>
      </c>
      <c r="B71" s="62">
        <v>4.25</v>
      </c>
      <c r="C71" s="62">
        <v>7.6950000000000003</v>
      </c>
      <c r="D71" s="62">
        <v>5.7309999999999999</v>
      </c>
      <c r="E71" s="5">
        <f ca="1">CCB_Merrente[[#This Row],[Udlånsrente, husholdninger]]-CCB_Merrente[[#This Row],[Nationalbankens ledende pengepolitiske rente]]</f>
        <v>3.4450000000000003</v>
      </c>
      <c r="F71" s="5">
        <f ca="1">CCB_Merrente[[#This Row],[Udlånsrente, erhverv]]-CCB_Merrente[[#This Row],[Nationalbankens ledende pengepolitiske rente]]</f>
        <v>1.4809999999999999</v>
      </c>
      <c r="G71" s="5">
        <f t="shared" ca="1" si="0"/>
        <v>3.4596666666666667</v>
      </c>
      <c r="H71" s="5">
        <f t="shared" ca="1" si="1"/>
        <v>1.3743333333333334</v>
      </c>
    </row>
    <row r="72" spans="1:8" x14ac:dyDescent="0.3">
      <c r="A72" s="3">
        <v>39599</v>
      </c>
      <c r="B72" s="62">
        <v>4.3049999999999988</v>
      </c>
      <c r="C72" s="62">
        <v>7.9089999999999998</v>
      </c>
      <c r="D72" s="62">
        <v>5.7569999999999997</v>
      </c>
      <c r="E72" s="5">
        <f ca="1">CCB_Merrente[[#This Row],[Udlånsrente, husholdninger]]-CCB_Merrente[[#This Row],[Nationalbankens ledende pengepolitiske rente]]</f>
        <v>3.604000000000001</v>
      </c>
      <c r="F72" s="5">
        <f ca="1">CCB_Merrente[[#This Row],[Udlånsrente, erhverv]]-CCB_Merrente[[#This Row],[Nationalbankens ledende pengepolitiske rente]]</f>
        <v>1.4520000000000008</v>
      </c>
      <c r="G72" s="5">
        <f t="shared" ref="G72:G135" ca="1" si="2">IF(ISNUMBER(E70),AVERAGE(E70:E72),NA())</f>
        <v>3.4760000000000004</v>
      </c>
      <c r="H72" s="5">
        <f t="shared" ref="H72:H135" ca="1" si="3">IF(ISNUMBER(F70),AVERAGE(F70:F72),NA())</f>
        <v>1.5060000000000002</v>
      </c>
    </row>
    <row r="73" spans="1:8" x14ac:dyDescent="0.3">
      <c r="A73" s="3">
        <v>39629</v>
      </c>
      <c r="B73" s="62">
        <v>4.3499999999999996</v>
      </c>
      <c r="C73" s="62">
        <v>8.0960000000000001</v>
      </c>
      <c r="D73" s="62">
        <v>5.9130000000000003</v>
      </c>
      <c r="E73" s="5">
        <f ca="1">CCB_Merrente[[#This Row],[Udlånsrente, husholdninger]]-CCB_Merrente[[#This Row],[Nationalbankens ledende pengepolitiske rente]]</f>
        <v>3.7460000000000004</v>
      </c>
      <c r="F73" s="5">
        <f ca="1">CCB_Merrente[[#This Row],[Udlånsrente, erhverv]]-CCB_Merrente[[#This Row],[Nationalbankens ledende pengepolitiske rente]]</f>
        <v>1.5630000000000006</v>
      </c>
      <c r="G73" s="5">
        <f t="shared" ca="1" si="2"/>
        <v>3.598333333333334</v>
      </c>
      <c r="H73" s="5">
        <f t="shared" ca="1" si="3"/>
        <v>1.498666666666667</v>
      </c>
    </row>
    <row r="74" spans="1:8" x14ac:dyDescent="0.3">
      <c r="A74" s="3">
        <v>39660</v>
      </c>
      <c r="B74" s="62">
        <v>4.5673913043478249</v>
      </c>
      <c r="C74" s="62">
        <v>7.9279999999999999</v>
      </c>
      <c r="D74" s="62">
        <v>5.8940000000000001</v>
      </c>
      <c r="E74" s="5">
        <f ca="1">CCB_Merrente[[#This Row],[Udlånsrente, husholdninger]]-CCB_Merrente[[#This Row],[Nationalbankens ledende pengepolitiske rente]]</f>
        <v>3.360608695652175</v>
      </c>
      <c r="F74" s="5">
        <f ca="1">CCB_Merrente[[#This Row],[Udlånsrente, erhverv]]-CCB_Merrente[[#This Row],[Nationalbankens ledende pengepolitiske rente]]</f>
        <v>1.3266086956521752</v>
      </c>
      <c r="G74" s="5">
        <f t="shared" ca="1" si="2"/>
        <v>3.5702028985507255</v>
      </c>
      <c r="H74" s="5">
        <f t="shared" ca="1" si="3"/>
        <v>1.4472028985507255</v>
      </c>
    </row>
    <row r="75" spans="1:8" x14ac:dyDescent="0.3">
      <c r="A75" s="3">
        <v>39691</v>
      </c>
      <c r="B75" s="62">
        <v>4.5999999999999988</v>
      </c>
      <c r="C75" s="62">
        <v>8.1890000000000001</v>
      </c>
      <c r="D75" s="62">
        <v>5.6029999999999998</v>
      </c>
      <c r="E75" s="5">
        <f ca="1">CCB_Merrente[[#This Row],[Udlånsrente, husholdninger]]-CCB_Merrente[[#This Row],[Nationalbankens ledende pengepolitiske rente]]</f>
        <v>3.5890000000000013</v>
      </c>
      <c r="F75" s="5">
        <f ca="1">CCB_Merrente[[#This Row],[Udlånsrente, erhverv]]-CCB_Merrente[[#This Row],[Nationalbankens ledende pengepolitiske rente]]</f>
        <v>1.003000000000001</v>
      </c>
      <c r="G75" s="5">
        <f t="shared" ca="1" si="2"/>
        <v>3.5652028985507251</v>
      </c>
      <c r="H75" s="5">
        <f t="shared" ca="1" si="3"/>
        <v>1.2975362318840589</v>
      </c>
    </row>
    <row r="76" spans="1:8" x14ac:dyDescent="0.3">
      <c r="A76" s="3">
        <v>39721</v>
      </c>
      <c r="B76" s="62">
        <v>4.5999999999999979</v>
      </c>
      <c r="C76" s="62">
        <v>8.17</v>
      </c>
      <c r="D76" s="62">
        <v>6.0359999999999996</v>
      </c>
      <c r="E76" s="5">
        <f ca="1">CCB_Merrente[[#This Row],[Udlånsrente, husholdninger]]-CCB_Merrente[[#This Row],[Nationalbankens ledende pengepolitiske rente]]</f>
        <v>3.5700000000000021</v>
      </c>
      <c r="F76" s="5">
        <f ca="1">CCB_Merrente[[#This Row],[Udlånsrente, erhverv]]-CCB_Merrente[[#This Row],[Nationalbankens ledende pengepolitiske rente]]</f>
        <v>1.4360000000000017</v>
      </c>
      <c r="G76" s="5">
        <f t="shared" ca="1" si="2"/>
        <v>3.5065362318840592</v>
      </c>
      <c r="H76" s="5">
        <f t="shared" ca="1" si="3"/>
        <v>1.255202898550726</v>
      </c>
    </row>
    <row r="77" spans="1:8" x14ac:dyDescent="0.3">
      <c r="A77" s="3">
        <v>39752</v>
      </c>
      <c r="B77" s="62">
        <v>5.0434782608695654</v>
      </c>
      <c r="C77" s="62">
        <v>8.5749999999999993</v>
      </c>
      <c r="D77" s="62">
        <v>6.3289999999999997</v>
      </c>
      <c r="E77" s="5">
        <f ca="1">CCB_Merrente[[#This Row],[Udlånsrente, husholdninger]]-CCB_Merrente[[#This Row],[Nationalbankens ledende pengepolitiske rente]]</f>
        <v>3.5315217391304339</v>
      </c>
      <c r="F77" s="5">
        <f ca="1">CCB_Merrente[[#This Row],[Udlånsrente, erhverv]]-CCB_Merrente[[#This Row],[Nationalbankens ledende pengepolitiske rente]]</f>
        <v>1.2855217391304343</v>
      </c>
      <c r="G77" s="5">
        <f t="shared" ca="1" si="2"/>
        <v>3.5635072463768123</v>
      </c>
      <c r="H77" s="5">
        <f t="shared" ca="1" si="3"/>
        <v>1.2415072463768124</v>
      </c>
    </row>
    <row r="78" spans="1:8" x14ac:dyDescent="0.3">
      <c r="A78" s="3">
        <v>39782</v>
      </c>
      <c r="B78" s="62">
        <v>5.0999999999999996</v>
      </c>
      <c r="C78" s="62">
        <v>9.1720000000000006</v>
      </c>
      <c r="D78" s="62">
        <v>6.3719999999999999</v>
      </c>
      <c r="E78" s="5">
        <f ca="1">CCB_Merrente[[#This Row],[Udlånsrente, husholdninger]]-CCB_Merrente[[#This Row],[Nationalbankens ledende pengepolitiske rente]]</f>
        <v>4.072000000000001</v>
      </c>
      <c r="F78" s="5">
        <f ca="1">CCB_Merrente[[#This Row],[Udlånsrente, erhverv]]-CCB_Merrente[[#This Row],[Nationalbankens ledende pengepolitiske rente]]</f>
        <v>1.2720000000000002</v>
      </c>
      <c r="G78" s="5">
        <f t="shared" ca="1" si="2"/>
        <v>3.7245072463768119</v>
      </c>
      <c r="H78" s="5">
        <f t="shared" ca="1" si="3"/>
        <v>1.3311739130434788</v>
      </c>
    </row>
    <row r="79" spans="1:8" x14ac:dyDescent="0.3">
      <c r="A79" s="3">
        <v>39813</v>
      </c>
      <c r="B79" s="62">
        <v>4.2763157894736841</v>
      </c>
      <c r="C79" s="62">
        <v>8.9610000000000003</v>
      </c>
      <c r="D79" s="62">
        <v>5.8280000000000003</v>
      </c>
      <c r="E79" s="5">
        <f ca="1">CCB_Merrente[[#This Row],[Udlånsrente, husholdninger]]-CCB_Merrente[[#This Row],[Nationalbankens ledende pengepolitiske rente]]</f>
        <v>4.6846842105263162</v>
      </c>
      <c r="F79" s="5">
        <f ca="1">CCB_Merrente[[#This Row],[Udlånsrente, erhverv]]-CCB_Merrente[[#This Row],[Nationalbankens ledende pengepolitiske rente]]</f>
        <v>1.5516842105263162</v>
      </c>
      <c r="G79" s="5">
        <f t="shared" ca="1" si="2"/>
        <v>4.0960686498855834</v>
      </c>
      <c r="H79" s="5">
        <f t="shared" ca="1" si="3"/>
        <v>1.3697353165522503</v>
      </c>
    </row>
    <row r="80" spans="1:8" x14ac:dyDescent="0.3">
      <c r="A80" s="3">
        <v>39844</v>
      </c>
      <c r="B80" s="62">
        <v>3.3571428571428572</v>
      </c>
      <c r="C80" s="62">
        <v>8.4730000000000008</v>
      </c>
      <c r="D80" s="62">
        <v>4.8010000000000002</v>
      </c>
      <c r="E80" s="5">
        <f ca="1">CCB_Merrente[[#This Row],[Udlånsrente, husholdninger]]-CCB_Merrente[[#This Row],[Nationalbankens ledende pengepolitiske rente]]</f>
        <v>5.1158571428571431</v>
      </c>
      <c r="F80" s="5">
        <f ca="1">CCB_Merrente[[#This Row],[Udlånsrente, erhverv]]-CCB_Merrente[[#This Row],[Nationalbankens ledende pengepolitiske rente]]</f>
        <v>1.443857142857143</v>
      </c>
      <c r="G80" s="5">
        <f t="shared" ca="1" si="2"/>
        <v>4.6241804511278195</v>
      </c>
      <c r="H80" s="5">
        <f t="shared" ca="1" si="3"/>
        <v>1.4225137844611531</v>
      </c>
    </row>
    <row r="81" spans="1:8" x14ac:dyDescent="0.3">
      <c r="A81" s="3">
        <v>39872</v>
      </c>
      <c r="B81" s="62">
        <v>3</v>
      </c>
      <c r="C81" s="62">
        <v>8.0540000000000003</v>
      </c>
      <c r="D81" s="62">
        <v>4.8440000000000003</v>
      </c>
      <c r="E81" s="5">
        <f ca="1">CCB_Merrente[[#This Row],[Udlånsrente, husholdninger]]-CCB_Merrente[[#This Row],[Nationalbankens ledende pengepolitiske rente]]</f>
        <v>5.0540000000000003</v>
      </c>
      <c r="F81" s="5">
        <f ca="1">CCB_Merrente[[#This Row],[Udlånsrente, erhverv]]-CCB_Merrente[[#This Row],[Nationalbankens ledende pengepolitiske rente]]</f>
        <v>1.8440000000000003</v>
      </c>
      <c r="G81" s="5">
        <f t="shared" ca="1" si="2"/>
        <v>4.9515137844611532</v>
      </c>
      <c r="H81" s="5">
        <f t="shared" ca="1" si="3"/>
        <v>1.61318045112782</v>
      </c>
    </row>
    <row r="82" spans="1:8" x14ac:dyDescent="0.3">
      <c r="A82" s="3">
        <v>39903</v>
      </c>
      <c r="B82" s="62">
        <v>2.3863636363636362</v>
      </c>
      <c r="C82" s="62">
        <v>7.6989999999999998</v>
      </c>
      <c r="D82" s="62">
        <v>3.86</v>
      </c>
      <c r="E82" s="5">
        <f ca="1">CCB_Merrente[[#This Row],[Udlånsrente, husholdninger]]-CCB_Merrente[[#This Row],[Nationalbankens ledende pengepolitiske rente]]</f>
        <v>5.3126363636363632</v>
      </c>
      <c r="F82" s="5">
        <f ca="1">CCB_Merrente[[#This Row],[Udlånsrente, erhverv]]-CCB_Merrente[[#This Row],[Nationalbankens ledende pengepolitiske rente]]</f>
        <v>1.4736363636363636</v>
      </c>
      <c r="G82" s="5">
        <f t="shared" ca="1" si="2"/>
        <v>5.1608311688311685</v>
      </c>
      <c r="H82" s="5">
        <f t="shared" ca="1" si="3"/>
        <v>1.5871645021645022</v>
      </c>
    </row>
    <row r="83" spans="1:8" x14ac:dyDescent="0.3">
      <c r="A83" s="3">
        <v>39933</v>
      </c>
      <c r="B83" s="62">
        <v>2.0263157894736841</v>
      </c>
      <c r="C83" s="62">
        <v>7.44</v>
      </c>
      <c r="D83" s="62">
        <v>3.3809999999999998</v>
      </c>
      <c r="E83" s="5">
        <f ca="1">CCB_Merrente[[#This Row],[Udlånsrente, husholdninger]]-CCB_Merrente[[#This Row],[Nationalbankens ledende pengepolitiske rente]]</f>
        <v>5.4136842105263163</v>
      </c>
      <c r="F83" s="5">
        <f ca="1">CCB_Merrente[[#This Row],[Udlånsrente, erhverv]]-CCB_Merrente[[#This Row],[Nationalbankens ledende pengepolitiske rente]]</f>
        <v>1.3546842105263157</v>
      </c>
      <c r="G83" s="5">
        <f t="shared" ca="1" si="2"/>
        <v>5.2601068580542263</v>
      </c>
      <c r="H83" s="5">
        <f t="shared" ca="1" si="3"/>
        <v>1.5574401913875597</v>
      </c>
    </row>
    <row r="84" spans="1:8" x14ac:dyDescent="0.3">
      <c r="A84" s="3">
        <v>39964</v>
      </c>
      <c r="B84" s="62">
        <v>1.7472222222222216</v>
      </c>
      <c r="C84" s="62">
        <v>7.3579999999999997</v>
      </c>
      <c r="D84" s="62">
        <v>3.3959999999999999</v>
      </c>
      <c r="E84" s="5">
        <f ca="1">CCB_Merrente[[#This Row],[Udlånsrente, husholdninger]]-CCB_Merrente[[#This Row],[Nationalbankens ledende pengepolitiske rente]]</f>
        <v>5.6107777777777779</v>
      </c>
      <c r="F84" s="5">
        <f ca="1">CCB_Merrente[[#This Row],[Udlånsrente, erhverv]]-CCB_Merrente[[#This Row],[Nationalbankens ledende pengepolitiske rente]]</f>
        <v>1.6487777777777783</v>
      </c>
      <c r="G84" s="5">
        <f t="shared" ca="1" si="2"/>
        <v>5.4456994506468197</v>
      </c>
      <c r="H84" s="5">
        <f t="shared" ca="1" si="3"/>
        <v>1.4923661173134859</v>
      </c>
    </row>
    <row r="85" spans="1:8" x14ac:dyDescent="0.3">
      <c r="A85" s="3">
        <v>39994</v>
      </c>
      <c r="B85" s="62">
        <v>1.4799999999999995</v>
      </c>
      <c r="C85" s="62">
        <v>7.0860000000000003</v>
      </c>
      <c r="D85" s="62">
        <v>3.5350000000000001</v>
      </c>
      <c r="E85" s="5">
        <f ca="1">CCB_Merrente[[#This Row],[Udlånsrente, husholdninger]]-CCB_Merrente[[#This Row],[Nationalbankens ledende pengepolitiske rente]]</f>
        <v>5.6060000000000008</v>
      </c>
      <c r="F85" s="5">
        <f ca="1">CCB_Merrente[[#This Row],[Udlånsrente, erhverv]]-CCB_Merrente[[#This Row],[Nationalbankens ledende pengepolitiske rente]]</f>
        <v>2.0550000000000006</v>
      </c>
      <c r="G85" s="5">
        <f t="shared" ca="1" si="2"/>
        <v>5.543487329434698</v>
      </c>
      <c r="H85" s="5">
        <f t="shared" ca="1" si="3"/>
        <v>1.686153996101365</v>
      </c>
    </row>
    <row r="86" spans="1:8" x14ac:dyDescent="0.3">
      <c r="A86" s="3">
        <v>40025</v>
      </c>
      <c r="B86" s="62">
        <v>1.4499999999999995</v>
      </c>
      <c r="C86" s="62">
        <v>7.2130000000000001</v>
      </c>
      <c r="D86" s="62">
        <v>4.1139999999999999</v>
      </c>
      <c r="E86" s="5">
        <f ca="1">CCB_Merrente[[#This Row],[Udlånsrente, husholdninger]]-CCB_Merrente[[#This Row],[Nationalbankens ledende pengepolitiske rente]]</f>
        <v>5.7630000000000008</v>
      </c>
      <c r="F86" s="5">
        <f ca="1">CCB_Merrente[[#This Row],[Udlånsrente, erhverv]]-CCB_Merrente[[#This Row],[Nationalbankens ledende pengepolitiske rente]]</f>
        <v>2.6640000000000006</v>
      </c>
      <c r="G86" s="5">
        <f t="shared" ca="1" si="2"/>
        <v>5.6599259259259265</v>
      </c>
      <c r="H86" s="5">
        <f t="shared" ca="1" si="3"/>
        <v>2.1225925925925933</v>
      </c>
    </row>
    <row r="87" spans="1:8" x14ac:dyDescent="0.3">
      <c r="A87" s="3">
        <v>40056</v>
      </c>
      <c r="B87" s="62">
        <v>1.3833333333333337</v>
      </c>
      <c r="C87" s="62">
        <v>7.2240000000000002</v>
      </c>
      <c r="D87" s="62">
        <v>3.8140000000000001</v>
      </c>
      <c r="E87" s="5">
        <f ca="1">CCB_Merrente[[#This Row],[Udlånsrente, husholdninger]]-CCB_Merrente[[#This Row],[Nationalbankens ledende pengepolitiske rente]]</f>
        <v>5.8406666666666665</v>
      </c>
      <c r="F87" s="5">
        <f ca="1">CCB_Merrente[[#This Row],[Udlånsrente, erhverv]]-CCB_Merrente[[#This Row],[Nationalbankens ledende pengepolitiske rente]]</f>
        <v>2.4306666666666663</v>
      </c>
      <c r="G87" s="5">
        <f t="shared" ca="1" si="2"/>
        <v>5.7365555555555554</v>
      </c>
      <c r="H87" s="5">
        <f t="shared" ca="1" si="3"/>
        <v>2.3832222222222224</v>
      </c>
    </row>
    <row r="88" spans="1:8" x14ac:dyDescent="0.3">
      <c r="A88" s="3">
        <v>40086</v>
      </c>
      <c r="B88" s="62">
        <v>1.218181818181818</v>
      </c>
      <c r="C88" s="62">
        <v>7.1150000000000002</v>
      </c>
      <c r="D88" s="62">
        <v>3.609</v>
      </c>
      <c r="E88" s="5">
        <f ca="1">CCB_Merrente[[#This Row],[Udlånsrente, husholdninger]]-CCB_Merrente[[#This Row],[Nationalbankens ledende pengepolitiske rente]]</f>
        <v>5.8968181818181824</v>
      </c>
      <c r="F88" s="5">
        <f ca="1">CCB_Merrente[[#This Row],[Udlånsrente, erhverv]]-CCB_Merrente[[#This Row],[Nationalbankens ledende pengepolitiske rente]]</f>
        <v>2.3908181818181822</v>
      </c>
      <c r="G88" s="5">
        <f t="shared" ca="1" si="2"/>
        <v>5.8334949494949493</v>
      </c>
      <c r="H88" s="5">
        <f t="shared" ca="1" si="3"/>
        <v>2.4951616161616164</v>
      </c>
    </row>
    <row r="89" spans="1:8" x14ac:dyDescent="0.3">
      <c r="A89" s="3">
        <v>40117</v>
      </c>
      <c r="B89" s="62">
        <v>1</v>
      </c>
      <c r="C89" s="62">
        <v>7.4080000000000004</v>
      </c>
      <c r="D89" s="62">
        <v>3.4780000000000002</v>
      </c>
      <c r="E89" s="5">
        <f ca="1">CCB_Merrente[[#This Row],[Udlånsrente, husholdninger]]-CCB_Merrente[[#This Row],[Nationalbankens ledende pengepolitiske rente]]</f>
        <v>6.4080000000000004</v>
      </c>
      <c r="F89" s="5">
        <f ca="1">CCB_Merrente[[#This Row],[Udlånsrente, erhverv]]-CCB_Merrente[[#This Row],[Nationalbankens ledende pengepolitiske rente]]</f>
        <v>2.4780000000000002</v>
      </c>
      <c r="G89" s="5">
        <f t="shared" ca="1" si="2"/>
        <v>6.0484949494949491</v>
      </c>
      <c r="H89" s="5">
        <f t="shared" ca="1" si="3"/>
        <v>2.4331616161616161</v>
      </c>
    </row>
    <row r="90" spans="1:8" x14ac:dyDescent="0.3">
      <c r="A90" s="3">
        <v>40147</v>
      </c>
      <c r="B90" s="62">
        <v>1</v>
      </c>
      <c r="C90" s="62">
        <v>7.0629999999999997</v>
      </c>
      <c r="D90" s="62">
        <v>3.5550000000000002</v>
      </c>
      <c r="E90" s="5">
        <f ca="1">CCB_Merrente[[#This Row],[Udlånsrente, husholdninger]]-CCB_Merrente[[#This Row],[Nationalbankens ledende pengepolitiske rente]]</f>
        <v>6.0629999999999997</v>
      </c>
      <c r="F90" s="5">
        <f ca="1">CCB_Merrente[[#This Row],[Udlånsrente, erhverv]]-CCB_Merrente[[#This Row],[Nationalbankens ledende pengepolitiske rente]]</f>
        <v>2.5550000000000002</v>
      </c>
      <c r="G90" s="5">
        <f t="shared" ca="1" si="2"/>
        <v>6.1226060606060608</v>
      </c>
      <c r="H90" s="5">
        <f t="shared" ca="1" si="3"/>
        <v>2.4746060606060607</v>
      </c>
    </row>
    <row r="91" spans="1:8" x14ac:dyDescent="0.3">
      <c r="A91" s="3">
        <v>40178</v>
      </c>
      <c r="B91" s="62">
        <v>0.96999999999999953</v>
      </c>
      <c r="C91" s="62">
        <v>6.62</v>
      </c>
      <c r="D91" s="62">
        <v>2.734</v>
      </c>
      <c r="E91" s="5">
        <f ca="1">CCB_Merrente[[#This Row],[Udlånsrente, husholdninger]]-CCB_Merrente[[#This Row],[Nationalbankens ledende pengepolitiske rente]]</f>
        <v>5.65</v>
      </c>
      <c r="F91" s="5">
        <f ca="1">CCB_Merrente[[#This Row],[Udlånsrente, erhverv]]-CCB_Merrente[[#This Row],[Nationalbankens ledende pengepolitiske rente]]</f>
        <v>1.7640000000000005</v>
      </c>
      <c r="G91" s="5">
        <f t="shared" ca="1" si="2"/>
        <v>6.0403333333333338</v>
      </c>
      <c r="H91" s="5">
        <f t="shared" ca="1" si="3"/>
        <v>2.2656666666666667</v>
      </c>
    </row>
    <row r="92" spans="1:8" x14ac:dyDescent="0.3">
      <c r="A92" s="3">
        <v>40209</v>
      </c>
      <c r="B92" s="62">
        <v>0.85499999999999987</v>
      </c>
      <c r="C92" s="62">
        <v>6.9039999999999999</v>
      </c>
      <c r="D92" s="62">
        <v>3.0840000000000001</v>
      </c>
      <c r="E92" s="5">
        <f ca="1">CCB_Merrente[[#This Row],[Udlånsrente, husholdninger]]-CCB_Merrente[[#This Row],[Nationalbankens ledende pengepolitiske rente]]</f>
        <v>6.0490000000000004</v>
      </c>
      <c r="F92" s="5">
        <f ca="1">CCB_Merrente[[#This Row],[Udlånsrente, erhverv]]-CCB_Merrente[[#This Row],[Nationalbankens ledende pengepolitiske rente]]</f>
        <v>2.2290000000000001</v>
      </c>
      <c r="G92" s="5">
        <f t="shared" ca="1" si="2"/>
        <v>5.9206666666666665</v>
      </c>
      <c r="H92" s="5">
        <f t="shared" ca="1" si="3"/>
        <v>2.182666666666667</v>
      </c>
    </row>
    <row r="93" spans="1:8" x14ac:dyDescent="0.3">
      <c r="A93" s="3">
        <v>40237</v>
      </c>
      <c r="B93" s="62">
        <v>0.80000000000000016</v>
      </c>
      <c r="C93" s="62">
        <v>6.7439999999999998</v>
      </c>
      <c r="D93" s="62">
        <v>2.645</v>
      </c>
      <c r="E93" s="5">
        <f ca="1">CCB_Merrente[[#This Row],[Udlånsrente, husholdninger]]-CCB_Merrente[[#This Row],[Nationalbankens ledende pengepolitiske rente]]</f>
        <v>5.944</v>
      </c>
      <c r="F93" s="5">
        <f ca="1">CCB_Merrente[[#This Row],[Udlånsrente, erhverv]]-CCB_Merrente[[#This Row],[Nationalbankens ledende pengepolitiske rente]]</f>
        <v>1.8449999999999998</v>
      </c>
      <c r="G93" s="5">
        <f t="shared" ca="1" si="2"/>
        <v>5.8810000000000002</v>
      </c>
      <c r="H93" s="5">
        <f t="shared" ca="1" si="3"/>
        <v>1.946</v>
      </c>
    </row>
    <row r="94" spans="1:8" x14ac:dyDescent="0.3">
      <c r="A94" s="3">
        <v>40268</v>
      </c>
      <c r="B94" s="62">
        <v>0.78260869565217406</v>
      </c>
      <c r="C94" s="62">
        <v>6.2990000000000004</v>
      </c>
      <c r="D94" s="62">
        <v>2.8839999999999999</v>
      </c>
      <c r="E94" s="5">
        <f ca="1">CCB_Merrente[[#This Row],[Udlånsrente, husholdninger]]-CCB_Merrente[[#This Row],[Nationalbankens ledende pengepolitiske rente]]</f>
        <v>5.5163913043478265</v>
      </c>
      <c r="F94" s="5">
        <f ca="1">CCB_Merrente[[#This Row],[Udlånsrente, erhverv]]-CCB_Merrente[[#This Row],[Nationalbankens ledende pengepolitiske rente]]</f>
        <v>2.1013913043478256</v>
      </c>
      <c r="G94" s="5">
        <f t="shared" ca="1" si="2"/>
        <v>5.8364637681159417</v>
      </c>
      <c r="H94" s="5">
        <f t="shared" ca="1" si="3"/>
        <v>2.0584637681159417</v>
      </c>
    </row>
    <row r="95" spans="1:8" x14ac:dyDescent="0.3">
      <c r="A95" s="3">
        <v>40298</v>
      </c>
      <c r="B95" s="62">
        <v>0.69999999999999973</v>
      </c>
      <c r="C95" s="62">
        <v>6.5119999999999996</v>
      </c>
      <c r="D95" s="62">
        <v>2.2959999999999998</v>
      </c>
      <c r="E95" s="5">
        <f ca="1">CCB_Merrente[[#This Row],[Udlånsrente, husholdninger]]-CCB_Merrente[[#This Row],[Nationalbankens ledende pengepolitiske rente]]</f>
        <v>5.8119999999999994</v>
      </c>
      <c r="F95" s="5">
        <f ca="1">CCB_Merrente[[#This Row],[Udlånsrente, erhverv]]-CCB_Merrente[[#This Row],[Nationalbankens ledende pengepolitiske rente]]</f>
        <v>1.5960000000000001</v>
      </c>
      <c r="G95" s="5">
        <f t="shared" ca="1" si="2"/>
        <v>5.7574637681159428</v>
      </c>
      <c r="H95" s="5">
        <f t="shared" ca="1" si="3"/>
        <v>1.8474637681159418</v>
      </c>
    </row>
    <row r="96" spans="1:8" x14ac:dyDescent="0.3">
      <c r="A96" s="3">
        <v>40329</v>
      </c>
      <c r="B96" s="62">
        <v>0.64444444444444438</v>
      </c>
      <c r="C96" s="62">
        <v>6.2329999999999997</v>
      </c>
      <c r="D96" s="62">
        <v>2.4630000000000001</v>
      </c>
      <c r="E96" s="5">
        <f ca="1">CCB_Merrente[[#This Row],[Udlånsrente, husholdninger]]-CCB_Merrente[[#This Row],[Nationalbankens ledende pengepolitiske rente]]</f>
        <v>5.5885555555555548</v>
      </c>
      <c r="F96" s="5">
        <f ca="1">CCB_Merrente[[#This Row],[Udlånsrente, erhverv]]-CCB_Merrente[[#This Row],[Nationalbankens ledende pengepolitiske rente]]</f>
        <v>1.8185555555555557</v>
      </c>
      <c r="G96" s="5">
        <f t="shared" ca="1" si="2"/>
        <v>5.6389822866344597</v>
      </c>
      <c r="H96" s="5">
        <f t="shared" ca="1" si="3"/>
        <v>1.8386489533011272</v>
      </c>
    </row>
    <row r="97" spans="1:8" x14ac:dyDescent="0.3">
      <c r="A97" s="3">
        <v>40359</v>
      </c>
      <c r="B97" s="62">
        <v>0.5</v>
      </c>
      <c r="C97" s="62">
        <v>6.258</v>
      </c>
      <c r="D97" s="62">
        <v>2.827</v>
      </c>
      <c r="E97" s="5">
        <f ca="1">CCB_Merrente[[#This Row],[Udlånsrente, husholdninger]]-CCB_Merrente[[#This Row],[Nationalbankens ledende pengepolitiske rente]]</f>
        <v>5.758</v>
      </c>
      <c r="F97" s="5">
        <f ca="1">CCB_Merrente[[#This Row],[Udlånsrente, erhverv]]-CCB_Merrente[[#This Row],[Nationalbankens ledende pengepolitiske rente]]</f>
        <v>2.327</v>
      </c>
      <c r="G97" s="5">
        <f t="shared" ca="1" si="2"/>
        <v>5.7195185185185187</v>
      </c>
      <c r="H97" s="5">
        <f t="shared" ca="1" si="3"/>
        <v>1.9138518518518517</v>
      </c>
    </row>
    <row r="98" spans="1:8" x14ac:dyDescent="0.3">
      <c r="A98" s="3">
        <v>40390</v>
      </c>
      <c r="B98" s="62">
        <v>0.5</v>
      </c>
      <c r="C98" s="62">
        <v>6.149</v>
      </c>
      <c r="D98" s="62">
        <v>2.601</v>
      </c>
      <c r="E98" s="5">
        <f ca="1">CCB_Merrente[[#This Row],[Udlånsrente, husholdninger]]-CCB_Merrente[[#This Row],[Nationalbankens ledende pengepolitiske rente]]</f>
        <v>5.649</v>
      </c>
      <c r="F98" s="5">
        <f ca="1">CCB_Merrente[[#This Row],[Udlånsrente, erhverv]]-CCB_Merrente[[#This Row],[Nationalbankens ledende pengepolitiske rente]]</f>
        <v>2.101</v>
      </c>
      <c r="G98" s="5">
        <f t="shared" ca="1" si="2"/>
        <v>5.6651851851851847</v>
      </c>
      <c r="H98" s="5">
        <f t="shared" ca="1" si="3"/>
        <v>2.0821851851851849</v>
      </c>
    </row>
    <row r="99" spans="1:8" x14ac:dyDescent="0.3">
      <c r="A99" s="3">
        <v>40421</v>
      </c>
      <c r="B99" s="62">
        <v>0.5</v>
      </c>
      <c r="C99" s="62">
        <v>6.3410000000000002</v>
      </c>
      <c r="D99" s="62">
        <v>2.1419999999999999</v>
      </c>
      <c r="E99" s="5">
        <f ca="1">CCB_Merrente[[#This Row],[Udlånsrente, husholdninger]]-CCB_Merrente[[#This Row],[Nationalbankens ledende pengepolitiske rente]]</f>
        <v>5.8410000000000002</v>
      </c>
      <c r="F99" s="5">
        <f ca="1">CCB_Merrente[[#This Row],[Udlånsrente, erhverv]]-CCB_Merrente[[#This Row],[Nationalbankens ledende pengepolitiske rente]]</f>
        <v>1.6419999999999999</v>
      </c>
      <c r="G99" s="5">
        <f t="shared" ca="1" si="2"/>
        <v>5.7493333333333334</v>
      </c>
      <c r="H99" s="5">
        <f t="shared" ca="1" si="3"/>
        <v>2.0233333333333334</v>
      </c>
    </row>
    <row r="100" spans="1:8" x14ac:dyDescent="0.3">
      <c r="A100" s="3">
        <v>40451</v>
      </c>
      <c r="B100" s="62">
        <v>0.5</v>
      </c>
      <c r="C100" s="62">
        <v>6.0259999999999998</v>
      </c>
      <c r="D100" s="62">
        <v>2.7090000000000001</v>
      </c>
      <c r="E100" s="5">
        <f ca="1">CCB_Merrente[[#This Row],[Udlånsrente, husholdninger]]-CCB_Merrente[[#This Row],[Nationalbankens ledende pengepolitiske rente]]</f>
        <v>5.5259999999999998</v>
      </c>
      <c r="F100" s="5">
        <f ca="1">CCB_Merrente[[#This Row],[Udlånsrente, erhverv]]-CCB_Merrente[[#This Row],[Nationalbankens ledende pengepolitiske rente]]</f>
        <v>2.2090000000000001</v>
      </c>
      <c r="G100" s="5">
        <f t="shared" ca="1" si="2"/>
        <v>5.6719999999999997</v>
      </c>
      <c r="H100" s="5">
        <f t="shared" ca="1" si="3"/>
        <v>1.984</v>
      </c>
    </row>
    <row r="101" spans="1:8" x14ac:dyDescent="0.3">
      <c r="A101" s="3">
        <v>40482</v>
      </c>
      <c r="B101" s="62">
        <v>0.55714285714285694</v>
      </c>
      <c r="C101" s="62">
        <v>5.9260000000000002</v>
      </c>
      <c r="D101" s="62">
        <v>2.88</v>
      </c>
      <c r="E101" s="5">
        <f ca="1">CCB_Merrente[[#This Row],[Udlånsrente, husholdninger]]-CCB_Merrente[[#This Row],[Nationalbankens ledende pengepolitiske rente]]</f>
        <v>5.3688571428571432</v>
      </c>
      <c r="F101" s="5">
        <f ca="1">CCB_Merrente[[#This Row],[Udlånsrente, erhverv]]-CCB_Merrente[[#This Row],[Nationalbankens ledende pengepolitiske rente]]</f>
        <v>2.322857142857143</v>
      </c>
      <c r="G101" s="5">
        <f t="shared" ca="1" si="2"/>
        <v>5.5786190476190471</v>
      </c>
      <c r="H101" s="5">
        <f t="shared" ca="1" si="3"/>
        <v>2.057952380952381</v>
      </c>
    </row>
    <row r="102" spans="1:8" x14ac:dyDescent="0.3">
      <c r="A102" s="3">
        <v>40512</v>
      </c>
      <c r="B102" s="62">
        <v>0.69999999999999973</v>
      </c>
      <c r="C102" s="62">
        <v>6.3159999999999998</v>
      </c>
      <c r="D102" s="62">
        <v>2.8279999999999998</v>
      </c>
      <c r="E102" s="5">
        <f ca="1">CCB_Merrente[[#This Row],[Udlånsrente, husholdninger]]-CCB_Merrente[[#This Row],[Nationalbankens ledende pengepolitiske rente]]</f>
        <v>5.6159999999999997</v>
      </c>
      <c r="F102" s="5">
        <f ca="1">CCB_Merrente[[#This Row],[Udlånsrente, erhverv]]-CCB_Merrente[[#This Row],[Nationalbankens ledende pengepolitiske rente]]</f>
        <v>2.1280000000000001</v>
      </c>
      <c r="G102" s="5">
        <f t="shared" ca="1" si="2"/>
        <v>5.503619047619047</v>
      </c>
      <c r="H102" s="5">
        <f t="shared" ca="1" si="3"/>
        <v>2.2199523809523813</v>
      </c>
    </row>
    <row r="103" spans="1:8" x14ac:dyDescent="0.3">
      <c r="A103" s="3">
        <v>40543</v>
      </c>
      <c r="B103" s="62">
        <v>0.69999999999999973</v>
      </c>
      <c r="C103" s="62">
        <v>5.6710000000000003</v>
      </c>
      <c r="D103" s="62">
        <v>2.9129999999999998</v>
      </c>
      <c r="E103" s="5">
        <f ca="1">CCB_Merrente[[#This Row],[Udlånsrente, husholdninger]]-CCB_Merrente[[#This Row],[Nationalbankens ledende pengepolitiske rente]]</f>
        <v>4.9710000000000001</v>
      </c>
      <c r="F103" s="5">
        <f ca="1">CCB_Merrente[[#This Row],[Udlånsrente, erhverv]]-CCB_Merrente[[#This Row],[Nationalbankens ledende pengepolitiske rente]]</f>
        <v>2.2130000000000001</v>
      </c>
      <c r="G103" s="5">
        <f t="shared" ca="1" si="2"/>
        <v>5.3186190476190474</v>
      </c>
      <c r="H103" s="5">
        <f t="shared" ca="1" si="3"/>
        <v>2.2212857142857145</v>
      </c>
    </row>
    <row r="104" spans="1:8" x14ac:dyDescent="0.3">
      <c r="A104" s="3">
        <v>40574</v>
      </c>
      <c r="B104" s="62">
        <v>0.69999999999999973</v>
      </c>
      <c r="C104" s="62">
        <v>5.8869999999999996</v>
      </c>
      <c r="D104" s="62">
        <v>2.4900000000000002</v>
      </c>
      <c r="E104" s="5">
        <f ca="1">CCB_Merrente[[#This Row],[Udlånsrente, husholdninger]]-CCB_Merrente[[#This Row],[Nationalbankens ledende pengepolitiske rente]]</f>
        <v>5.1869999999999994</v>
      </c>
      <c r="F104" s="5">
        <f ca="1">CCB_Merrente[[#This Row],[Udlånsrente, erhverv]]-CCB_Merrente[[#This Row],[Nationalbankens ledende pengepolitiske rente]]</f>
        <v>1.7900000000000005</v>
      </c>
      <c r="G104" s="5">
        <f t="shared" ca="1" si="2"/>
        <v>5.258</v>
      </c>
      <c r="H104" s="5">
        <f t="shared" ca="1" si="3"/>
        <v>2.0436666666666667</v>
      </c>
    </row>
    <row r="105" spans="1:8" x14ac:dyDescent="0.3">
      <c r="A105" s="3">
        <v>40602</v>
      </c>
      <c r="B105" s="62">
        <v>0.69999999999999973</v>
      </c>
      <c r="C105" s="62">
        <v>6.3010000000000002</v>
      </c>
      <c r="D105" s="62">
        <v>2.302</v>
      </c>
      <c r="E105" s="5">
        <f ca="1">CCB_Merrente[[#This Row],[Udlånsrente, husholdninger]]-CCB_Merrente[[#This Row],[Nationalbankens ledende pengepolitiske rente]]</f>
        <v>5.6010000000000009</v>
      </c>
      <c r="F105" s="5">
        <f ca="1">CCB_Merrente[[#This Row],[Udlånsrente, erhverv]]-CCB_Merrente[[#This Row],[Nationalbankens ledende pengepolitiske rente]]</f>
        <v>1.6020000000000003</v>
      </c>
      <c r="G105" s="5">
        <f t="shared" ca="1" si="2"/>
        <v>5.2530000000000001</v>
      </c>
      <c r="H105" s="5">
        <f t="shared" ca="1" si="3"/>
        <v>1.8683333333333334</v>
      </c>
    </row>
    <row r="106" spans="1:8" x14ac:dyDescent="0.3">
      <c r="A106" s="3">
        <v>40633</v>
      </c>
      <c r="B106" s="62">
        <v>0.69999999999999973</v>
      </c>
      <c r="C106" s="62">
        <v>6.0739999999999998</v>
      </c>
      <c r="D106" s="62">
        <v>2.5920000000000001</v>
      </c>
      <c r="E106" s="5">
        <f ca="1">CCB_Merrente[[#This Row],[Udlånsrente, husholdninger]]-CCB_Merrente[[#This Row],[Nationalbankens ledende pengepolitiske rente]]</f>
        <v>5.3740000000000006</v>
      </c>
      <c r="F106" s="5">
        <f ca="1">CCB_Merrente[[#This Row],[Udlånsrente, erhverv]]-CCB_Merrente[[#This Row],[Nationalbankens ledende pengepolitiske rente]]</f>
        <v>1.8920000000000003</v>
      </c>
      <c r="G106" s="5">
        <f t="shared" ca="1" si="2"/>
        <v>5.3873333333333333</v>
      </c>
      <c r="H106" s="5">
        <f t="shared" ca="1" si="3"/>
        <v>1.7613333333333336</v>
      </c>
    </row>
    <row r="107" spans="1:8" x14ac:dyDescent="0.3">
      <c r="A107" s="3">
        <v>40663</v>
      </c>
      <c r="B107" s="62">
        <v>0.8805555555555552</v>
      </c>
      <c r="C107" s="62">
        <v>6.0380000000000003</v>
      </c>
      <c r="D107" s="62">
        <v>2.7080000000000002</v>
      </c>
      <c r="E107" s="5">
        <f ca="1">CCB_Merrente[[#This Row],[Udlånsrente, husholdninger]]-CCB_Merrente[[#This Row],[Nationalbankens ledende pengepolitiske rente]]</f>
        <v>5.1574444444444447</v>
      </c>
      <c r="F107" s="5">
        <f ca="1">CCB_Merrente[[#This Row],[Udlånsrente, erhverv]]-CCB_Merrente[[#This Row],[Nationalbankens ledende pengepolitiske rente]]</f>
        <v>1.8274444444444451</v>
      </c>
      <c r="G107" s="5">
        <f t="shared" ca="1" si="2"/>
        <v>5.3774814814814818</v>
      </c>
      <c r="H107" s="5">
        <f t="shared" ca="1" si="3"/>
        <v>1.7738148148148152</v>
      </c>
    </row>
    <row r="108" spans="1:8" x14ac:dyDescent="0.3">
      <c r="A108" s="3">
        <v>40694</v>
      </c>
      <c r="B108" s="62">
        <v>0.94999999999999962</v>
      </c>
      <c r="C108" s="62">
        <v>6.4779999999999998</v>
      </c>
      <c r="D108" s="62">
        <v>2.2530000000000001</v>
      </c>
      <c r="E108" s="5">
        <f ca="1">CCB_Merrente[[#This Row],[Udlånsrente, husholdninger]]-CCB_Merrente[[#This Row],[Nationalbankens ledende pengepolitiske rente]]</f>
        <v>5.5280000000000005</v>
      </c>
      <c r="F108" s="5">
        <f ca="1">CCB_Merrente[[#This Row],[Udlånsrente, erhverv]]-CCB_Merrente[[#This Row],[Nationalbankens ledende pengepolitiske rente]]</f>
        <v>1.3030000000000004</v>
      </c>
      <c r="G108" s="5">
        <f t="shared" ca="1" si="2"/>
        <v>5.353148148148148</v>
      </c>
      <c r="H108" s="5">
        <f t="shared" ca="1" si="3"/>
        <v>1.6741481481481486</v>
      </c>
    </row>
    <row r="109" spans="1:8" x14ac:dyDescent="0.3">
      <c r="A109" s="3">
        <v>40724</v>
      </c>
      <c r="B109" s="62">
        <v>0.94999999999999962</v>
      </c>
      <c r="C109" s="62">
        <v>6.3460000000000001</v>
      </c>
      <c r="D109" s="62">
        <v>2.1110000000000002</v>
      </c>
      <c r="E109" s="5">
        <f ca="1">CCB_Merrente[[#This Row],[Udlånsrente, husholdninger]]-CCB_Merrente[[#This Row],[Nationalbankens ledende pengepolitiske rente]]</f>
        <v>5.3960000000000008</v>
      </c>
      <c r="F109" s="5">
        <f ca="1">CCB_Merrente[[#This Row],[Udlånsrente, erhverv]]-CCB_Merrente[[#This Row],[Nationalbankens ledende pengepolitiske rente]]</f>
        <v>1.1610000000000005</v>
      </c>
      <c r="G109" s="5">
        <f t="shared" ca="1" si="2"/>
        <v>5.3604814814814823</v>
      </c>
      <c r="H109" s="5">
        <f t="shared" ca="1" si="3"/>
        <v>1.4304814814814819</v>
      </c>
    </row>
    <row r="110" spans="1:8" x14ac:dyDescent="0.3">
      <c r="A110" s="3">
        <v>40755</v>
      </c>
      <c r="B110" s="62">
        <v>1.1404761904761902</v>
      </c>
      <c r="C110" s="62">
        <v>6.5250000000000004</v>
      </c>
      <c r="D110" s="62">
        <v>2.7509999999999999</v>
      </c>
      <c r="E110" s="5">
        <f ca="1">CCB_Merrente[[#This Row],[Udlånsrente, husholdninger]]-CCB_Merrente[[#This Row],[Nationalbankens ledende pengepolitiske rente]]</f>
        <v>5.3845238095238104</v>
      </c>
      <c r="F110" s="5">
        <f ca="1">CCB_Merrente[[#This Row],[Udlånsrente, erhverv]]-CCB_Merrente[[#This Row],[Nationalbankens ledende pengepolitiske rente]]</f>
        <v>1.6105238095238097</v>
      </c>
      <c r="G110" s="5">
        <f t="shared" ca="1" si="2"/>
        <v>5.4361746031746039</v>
      </c>
      <c r="H110" s="5">
        <f t="shared" ca="1" si="3"/>
        <v>1.3581746031746036</v>
      </c>
    </row>
    <row r="111" spans="1:8" x14ac:dyDescent="0.3">
      <c r="A111" s="3">
        <v>40786</v>
      </c>
      <c r="B111" s="62">
        <v>1.182608695652174</v>
      </c>
      <c r="C111" s="62">
        <v>6.6849999999999996</v>
      </c>
      <c r="D111" s="62">
        <v>2.3559999999999999</v>
      </c>
      <c r="E111" s="5">
        <f ca="1">CCB_Merrente[[#This Row],[Udlånsrente, husholdninger]]-CCB_Merrente[[#This Row],[Nationalbankens ledende pengepolitiske rente]]</f>
        <v>5.5023913043478254</v>
      </c>
      <c r="F111" s="5">
        <f ca="1">CCB_Merrente[[#This Row],[Udlånsrente, erhverv]]-CCB_Merrente[[#This Row],[Nationalbankens ledende pengepolitiske rente]]</f>
        <v>1.1733913043478259</v>
      </c>
      <c r="G111" s="5">
        <f t="shared" ca="1" si="2"/>
        <v>5.4276383712905449</v>
      </c>
      <c r="H111" s="5">
        <f t="shared" ca="1" si="3"/>
        <v>1.3149717046238785</v>
      </c>
    </row>
    <row r="112" spans="1:8" x14ac:dyDescent="0.3">
      <c r="A112" s="3">
        <v>40816</v>
      </c>
      <c r="B112" s="62">
        <v>1.0499999999999998</v>
      </c>
      <c r="C112" s="62">
        <v>6.4020000000000001</v>
      </c>
      <c r="D112" s="62">
        <v>2.8359999999999999</v>
      </c>
      <c r="E112" s="5">
        <f ca="1">CCB_Merrente[[#This Row],[Udlånsrente, husholdninger]]-CCB_Merrente[[#This Row],[Nationalbankens ledende pengepolitiske rente]]</f>
        <v>5.3520000000000003</v>
      </c>
      <c r="F112" s="5">
        <f ca="1">CCB_Merrente[[#This Row],[Udlånsrente, erhverv]]-CCB_Merrente[[#This Row],[Nationalbankens ledende pengepolitiske rente]]</f>
        <v>1.786</v>
      </c>
      <c r="G112" s="5">
        <f t="shared" ca="1" si="2"/>
        <v>5.4129717046238781</v>
      </c>
      <c r="H112" s="5">
        <f t="shared" ca="1" si="3"/>
        <v>1.5233050379572119</v>
      </c>
    </row>
    <row r="113" spans="1:8" x14ac:dyDescent="0.3">
      <c r="A113" s="3">
        <v>40847</v>
      </c>
      <c r="B113" s="62">
        <v>1</v>
      </c>
      <c r="C113" s="62">
        <v>6.4740000000000002</v>
      </c>
      <c r="D113" s="62">
        <v>2.726</v>
      </c>
      <c r="E113" s="5">
        <f ca="1">CCB_Merrente[[#This Row],[Udlånsrente, husholdninger]]-CCB_Merrente[[#This Row],[Nationalbankens ledende pengepolitiske rente]]</f>
        <v>5.4740000000000002</v>
      </c>
      <c r="F113" s="5">
        <f ca="1">CCB_Merrente[[#This Row],[Udlånsrente, erhverv]]-CCB_Merrente[[#This Row],[Nationalbankens ledende pengepolitiske rente]]</f>
        <v>1.726</v>
      </c>
      <c r="G113" s="5">
        <f t="shared" ca="1" si="2"/>
        <v>5.4427971014492753</v>
      </c>
      <c r="H113" s="5">
        <f t="shared" ca="1" si="3"/>
        <v>1.5617971014492753</v>
      </c>
    </row>
    <row r="114" spans="1:8" x14ac:dyDescent="0.3">
      <c r="A114" s="3">
        <v>40877</v>
      </c>
      <c r="B114" s="62">
        <v>0.69772727272727297</v>
      </c>
      <c r="C114" s="62">
        <v>6.899</v>
      </c>
      <c r="D114" s="62">
        <v>2.7170000000000001</v>
      </c>
      <c r="E114" s="5">
        <f ca="1">CCB_Merrente[[#This Row],[Udlånsrente, husholdninger]]-CCB_Merrente[[#This Row],[Nationalbankens ledende pengepolitiske rente]]</f>
        <v>6.2012727272727268</v>
      </c>
      <c r="F114" s="5">
        <f ca="1">CCB_Merrente[[#This Row],[Udlånsrente, erhverv]]-CCB_Merrente[[#This Row],[Nationalbankens ledende pengepolitiske rente]]</f>
        <v>2.0192727272727273</v>
      </c>
      <c r="G114" s="5">
        <f t="shared" ca="1" si="2"/>
        <v>5.6757575757575758</v>
      </c>
      <c r="H114" s="5">
        <f t="shared" ca="1" si="3"/>
        <v>1.8437575757575757</v>
      </c>
    </row>
    <row r="115" spans="1:8" x14ac:dyDescent="0.3">
      <c r="A115" s="3">
        <v>40908</v>
      </c>
      <c r="B115" s="62">
        <v>0.42380952380952391</v>
      </c>
      <c r="C115" s="62">
        <v>6.2839999999999998</v>
      </c>
      <c r="D115" s="62">
        <v>3.1019999999999999</v>
      </c>
      <c r="E115" s="5">
        <f ca="1">CCB_Merrente[[#This Row],[Udlånsrente, husholdninger]]-CCB_Merrente[[#This Row],[Nationalbankens ledende pengepolitiske rente]]</f>
        <v>5.8601904761904757</v>
      </c>
      <c r="F115" s="5">
        <f ca="1">CCB_Merrente[[#This Row],[Udlånsrente, erhverv]]-CCB_Merrente[[#This Row],[Nationalbankens ledende pengepolitiske rente]]</f>
        <v>2.6781904761904758</v>
      </c>
      <c r="G115" s="5">
        <f t="shared" ca="1" si="2"/>
        <v>5.8451544011544003</v>
      </c>
      <c r="H115" s="5">
        <f t="shared" ca="1" si="3"/>
        <v>2.141154401154401</v>
      </c>
    </row>
    <row r="116" spans="1:8" x14ac:dyDescent="0.3">
      <c r="A116" s="3">
        <v>40939</v>
      </c>
      <c r="B116" s="62">
        <v>0.29999999999999988</v>
      </c>
      <c r="C116" s="62">
        <v>6.5369999999999999</v>
      </c>
      <c r="D116" s="62">
        <v>3.214</v>
      </c>
      <c r="E116" s="5">
        <f ca="1">CCB_Merrente[[#This Row],[Udlånsrente, husholdninger]]-CCB_Merrente[[#This Row],[Nationalbankens ledende pengepolitiske rente]]</f>
        <v>6.2370000000000001</v>
      </c>
      <c r="F116" s="5">
        <f ca="1">CCB_Merrente[[#This Row],[Udlånsrente, erhverv]]-CCB_Merrente[[#This Row],[Nationalbankens ledende pengepolitiske rente]]</f>
        <v>2.9140000000000001</v>
      </c>
      <c r="G116" s="5">
        <f t="shared" ca="1" si="2"/>
        <v>6.0994877344877336</v>
      </c>
      <c r="H116" s="5">
        <f t="shared" ca="1" si="3"/>
        <v>2.5371544011544009</v>
      </c>
    </row>
    <row r="117" spans="1:8" x14ac:dyDescent="0.3">
      <c r="A117" s="3">
        <v>40968</v>
      </c>
      <c r="B117" s="62">
        <v>0.29999999999999993</v>
      </c>
      <c r="C117" s="62">
        <v>7.0430000000000001</v>
      </c>
      <c r="D117" s="62">
        <v>2.3980000000000001</v>
      </c>
      <c r="E117" s="5">
        <f ca="1">CCB_Merrente[[#This Row],[Udlånsrente, husholdninger]]-CCB_Merrente[[#This Row],[Nationalbankens ledende pengepolitiske rente]]</f>
        <v>6.7430000000000003</v>
      </c>
      <c r="F117" s="5">
        <f ca="1">CCB_Merrente[[#This Row],[Udlånsrente, erhverv]]-CCB_Merrente[[#This Row],[Nationalbankens ledende pengepolitiske rente]]</f>
        <v>2.0980000000000003</v>
      </c>
      <c r="G117" s="5">
        <f t="shared" ca="1" si="2"/>
        <v>6.2800634920634932</v>
      </c>
      <c r="H117" s="5">
        <f t="shared" ca="1" si="3"/>
        <v>2.5633968253968256</v>
      </c>
    </row>
    <row r="118" spans="1:8" x14ac:dyDescent="0.3">
      <c r="A118" s="3">
        <v>40999</v>
      </c>
      <c r="B118" s="62">
        <v>0.29999999999999988</v>
      </c>
      <c r="C118" s="62">
        <v>6.8929999999999998</v>
      </c>
      <c r="D118" s="62">
        <v>2.88</v>
      </c>
      <c r="E118" s="5">
        <f ca="1">CCB_Merrente[[#This Row],[Udlånsrente, husholdninger]]-CCB_Merrente[[#This Row],[Nationalbankens ledende pengepolitiske rente]]</f>
        <v>6.593</v>
      </c>
      <c r="F118" s="5">
        <f ca="1">CCB_Merrente[[#This Row],[Udlånsrente, erhverv]]-CCB_Merrente[[#This Row],[Nationalbankens ledende pengepolitiske rente]]</f>
        <v>2.58</v>
      </c>
      <c r="G118" s="5">
        <f t="shared" ca="1" si="2"/>
        <v>6.5243333333333338</v>
      </c>
      <c r="H118" s="5">
        <f t="shared" ca="1" si="3"/>
        <v>2.5306666666666668</v>
      </c>
    </row>
    <row r="119" spans="1:8" x14ac:dyDescent="0.3">
      <c r="A119" s="3">
        <v>41029</v>
      </c>
      <c r="B119" s="62">
        <v>0.29999999999999993</v>
      </c>
      <c r="C119" s="62">
        <v>6.8609999999999998</v>
      </c>
      <c r="D119" s="62">
        <v>2.1030000000000002</v>
      </c>
      <c r="E119" s="5">
        <f ca="1">CCB_Merrente[[#This Row],[Udlånsrente, husholdninger]]-CCB_Merrente[[#This Row],[Nationalbankens ledende pengepolitiske rente]]</f>
        <v>6.5609999999999999</v>
      </c>
      <c r="F119" s="5">
        <f ca="1">CCB_Merrente[[#This Row],[Udlånsrente, erhverv]]-CCB_Merrente[[#This Row],[Nationalbankens ledende pengepolitiske rente]]</f>
        <v>1.8030000000000004</v>
      </c>
      <c r="G119" s="5">
        <f t="shared" ca="1" si="2"/>
        <v>6.6323333333333325</v>
      </c>
      <c r="H119" s="5">
        <f t="shared" ca="1" si="3"/>
        <v>2.1603333333333339</v>
      </c>
    </row>
    <row r="120" spans="1:8" x14ac:dyDescent="0.3">
      <c r="A120" s="3">
        <v>41060</v>
      </c>
      <c r="B120" s="62">
        <v>0.27894736842105261</v>
      </c>
      <c r="C120" s="62">
        <v>6.5129999999999999</v>
      </c>
      <c r="D120" s="62">
        <v>1.8660000000000001</v>
      </c>
      <c r="E120" s="5">
        <f ca="1">CCB_Merrente[[#This Row],[Udlånsrente, husholdninger]]-CCB_Merrente[[#This Row],[Nationalbankens ledende pengepolitiske rente]]</f>
        <v>6.2340526315789475</v>
      </c>
      <c r="F120" s="5">
        <f ca="1">CCB_Merrente[[#This Row],[Udlånsrente, erhverv]]-CCB_Merrente[[#This Row],[Nationalbankens ledende pengepolitiske rente]]</f>
        <v>1.5870526315789475</v>
      </c>
      <c r="G120" s="5">
        <f t="shared" ca="1" si="2"/>
        <v>6.4626842105263158</v>
      </c>
      <c r="H120" s="5">
        <f t="shared" ca="1" si="3"/>
        <v>1.9900175438596495</v>
      </c>
    </row>
    <row r="121" spans="1:8" x14ac:dyDescent="0.3">
      <c r="A121" s="3">
        <v>41090</v>
      </c>
      <c r="B121" s="62">
        <v>5.000000000000001E-2</v>
      </c>
      <c r="C121" s="62">
        <v>6.6269999999999998</v>
      </c>
      <c r="D121" s="62">
        <v>2.2200000000000002</v>
      </c>
      <c r="E121" s="5">
        <f ca="1">CCB_Merrente[[#This Row],[Udlånsrente, husholdninger]]-CCB_Merrente[[#This Row],[Nationalbankens ledende pengepolitiske rente]]</f>
        <v>6.577</v>
      </c>
      <c r="F121" s="5">
        <f ca="1">CCB_Merrente[[#This Row],[Udlånsrente, erhverv]]-CCB_Merrente[[#This Row],[Nationalbankens ledende pengepolitiske rente]]</f>
        <v>2.1700000000000004</v>
      </c>
      <c r="G121" s="5">
        <f t="shared" ca="1" si="2"/>
        <v>6.4573508771929822</v>
      </c>
      <c r="H121" s="5">
        <f t="shared" ca="1" si="3"/>
        <v>1.8533508771929827</v>
      </c>
    </row>
    <row r="122" spans="1:8" x14ac:dyDescent="0.3">
      <c r="A122" s="3">
        <v>41121</v>
      </c>
      <c r="B122" s="62">
        <v>-0.15454545454545457</v>
      </c>
      <c r="C122" s="62">
        <v>6.5970000000000004</v>
      </c>
      <c r="D122" s="62">
        <v>1.7090000000000001</v>
      </c>
      <c r="E122" s="5">
        <f ca="1">CCB_Merrente[[#This Row],[Udlånsrente, husholdninger]]-CCB_Merrente[[#This Row],[Nationalbankens ledende pengepolitiske rente]]</f>
        <v>6.7515454545454547</v>
      </c>
      <c r="F122" s="5">
        <f ca="1">CCB_Merrente[[#This Row],[Udlånsrente, erhverv]]-CCB_Merrente[[#This Row],[Nationalbankens ledende pengepolitiske rente]]</f>
        <v>1.8635454545454546</v>
      </c>
      <c r="G122" s="5">
        <f t="shared" ca="1" si="2"/>
        <v>6.5208660287081344</v>
      </c>
      <c r="H122" s="5">
        <f t="shared" ca="1" si="3"/>
        <v>1.873532695374801</v>
      </c>
    </row>
    <row r="123" spans="1:8" x14ac:dyDescent="0.3">
      <c r="A123" s="3">
        <v>41152</v>
      </c>
      <c r="B123" s="62">
        <v>-0.20000000000000007</v>
      </c>
      <c r="C123" s="62">
        <v>6.6120000000000001</v>
      </c>
      <c r="D123" s="62">
        <v>2.0070000000000001</v>
      </c>
      <c r="E123" s="5">
        <f ca="1">CCB_Merrente[[#This Row],[Udlånsrente, husholdninger]]-CCB_Merrente[[#This Row],[Nationalbankens ledende pengepolitiske rente]]</f>
        <v>6.8120000000000003</v>
      </c>
      <c r="F123" s="5">
        <f ca="1">CCB_Merrente[[#This Row],[Udlånsrente, erhverv]]-CCB_Merrente[[#This Row],[Nationalbankens ledende pengepolitiske rente]]</f>
        <v>2.2070000000000003</v>
      </c>
      <c r="G123" s="5">
        <f t="shared" ca="1" si="2"/>
        <v>6.7135151515151525</v>
      </c>
      <c r="H123" s="5">
        <f t="shared" ca="1" si="3"/>
        <v>2.0801818181818184</v>
      </c>
    </row>
    <row r="124" spans="1:8" x14ac:dyDescent="0.3">
      <c r="A124" s="3">
        <v>41182</v>
      </c>
      <c r="B124" s="62">
        <v>-0.20000000000000004</v>
      </c>
      <c r="C124" s="62">
        <v>6.3280000000000003</v>
      </c>
      <c r="D124" s="62">
        <v>2.4940000000000002</v>
      </c>
      <c r="E124" s="5">
        <f ca="1">CCB_Merrente[[#This Row],[Udlånsrente, husholdninger]]-CCB_Merrente[[#This Row],[Nationalbankens ledende pengepolitiske rente]]</f>
        <v>6.5280000000000005</v>
      </c>
      <c r="F124" s="5">
        <f ca="1">CCB_Merrente[[#This Row],[Udlånsrente, erhverv]]-CCB_Merrente[[#This Row],[Nationalbankens ledende pengepolitiske rente]]</f>
        <v>2.6940000000000004</v>
      </c>
      <c r="G124" s="5">
        <f t="shared" ca="1" si="2"/>
        <v>6.6971818181818179</v>
      </c>
      <c r="H124" s="5">
        <f t="shared" ca="1" si="3"/>
        <v>2.2548484848484853</v>
      </c>
    </row>
    <row r="125" spans="1:8" x14ac:dyDescent="0.3">
      <c r="A125" s="3">
        <v>41213</v>
      </c>
      <c r="B125" s="62">
        <v>-0.20000000000000007</v>
      </c>
      <c r="C125" s="62">
        <v>6.5910000000000002</v>
      </c>
      <c r="D125" s="62">
        <v>2.2789999999999999</v>
      </c>
      <c r="E125" s="5">
        <f ca="1">CCB_Merrente[[#This Row],[Udlånsrente, husholdninger]]-CCB_Merrente[[#This Row],[Nationalbankens ledende pengepolitiske rente]]</f>
        <v>6.7910000000000004</v>
      </c>
      <c r="F125" s="5">
        <f ca="1">CCB_Merrente[[#This Row],[Udlånsrente, erhverv]]-CCB_Merrente[[#This Row],[Nationalbankens ledende pengepolitiske rente]]</f>
        <v>2.4790000000000001</v>
      </c>
      <c r="G125" s="5">
        <f t="shared" ca="1" si="2"/>
        <v>6.7103333333333337</v>
      </c>
      <c r="H125" s="5">
        <f t="shared" ca="1" si="3"/>
        <v>2.4600000000000004</v>
      </c>
    </row>
    <row r="126" spans="1:8" x14ac:dyDescent="0.3">
      <c r="A126" s="3">
        <v>41243</v>
      </c>
      <c r="B126" s="62">
        <v>-0.20000000000000007</v>
      </c>
      <c r="C126" s="62">
        <v>6.5640000000000001</v>
      </c>
      <c r="D126" s="62">
        <v>2.3740000000000001</v>
      </c>
      <c r="E126" s="5">
        <f ca="1">CCB_Merrente[[#This Row],[Udlånsrente, husholdninger]]-CCB_Merrente[[#This Row],[Nationalbankens ledende pengepolitiske rente]]</f>
        <v>6.7640000000000002</v>
      </c>
      <c r="F126" s="5">
        <f ca="1">CCB_Merrente[[#This Row],[Udlånsrente, erhverv]]-CCB_Merrente[[#This Row],[Nationalbankens ledende pengepolitiske rente]]</f>
        <v>2.5740000000000003</v>
      </c>
      <c r="G126" s="5">
        <f t="shared" ca="1" si="2"/>
        <v>6.6943333333333337</v>
      </c>
      <c r="H126" s="5">
        <f t="shared" ca="1" si="3"/>
        <v>2.5823333333333331</v>
      </c>
    </row>
    <row r="127" spans="1:8" x14ac:dyDescent="0.3">
      <c r="A127" s="3">
        <v>41274</v>
      </c>
      <c r="B127" s="62">
        <v>-0.20000000000000004</v>
      </c>
      <c r="C127" s="62">
        <v>5.52</v>
      </c>
      <c r="D127" s="62">
        <v>2.742</v>
      </c>
      <c r="E127" s="5">
        <f ca="1">CCB_Merrente[[#This Row],[Udlånsrente, husholdninger]]-CCB_Merrente[[#This Row],[Nationalbankens ledende pengepolitiske rente]]</f>
        <v>5.72</v>
      </c>
      <c r="F127" s="5">
        <f ca="1">CCB_Merrente[[#This Row],[Udlånsrente, erhverv]]-CCB_Merrente[[#This Row],[Nationalbankens ledende pengepolitiske rente]]</f>
        <v>2.9420000000000002</v>
      </c>
      <c r="G127" s="5">
        <f t="shared" ca="1" si="2"/>
        <v>6.4249999999999998</v>
      </c>
      <c r="H127" s="5">
        <f t="shared" ca="1" si="3"/>
        <v>2.6650000000000005</v>
      </c>
    </row>
    <row r="128" spans="1:8" x14ac:dyDescent="0.3">
      <c r="A128" s="3">
        <v>41305</v>
      </c>
      <c r="B128" s="62">
        <v>-0.17727272727272733</v>
      </c>
      <c r="C128" s="62">
        <v>6.0979999999999999</v>
      </c>
      <c r="D128" s="62">
        <v>2.1880000000000002</v>
      </c>
      <c r="E128" s="5">
        <f ca="1">CCB_Merrente[[#This Row],[Udlånsrente, husholdninger]]-CCB_Merrente[[#This Row],[Nationalbankens ledende pengepolitiske rente]]</f>
        <v>6.2752727272727276</v>
      </c>
      <c r="F128" s="5">
        <f ca="1">CCB_Merrente[[#This Row],[Udlånsrente, erhverv]]-CCB_Merrente[[#This Row],[Nationalbankens ledende pengepolitiske rente]]</f>
        <v>2.3652727272727274</v>
      </c>
      <c r="G128" s="5">
        <f t="shared" ca="1" si="2"/>
        <v>6.2530909090909086</v>
      </c>
      <c r="H128" s="5">
        <f t="shared" ca="1" si="3"/>
        <v>2.6270909090909091</v>
      </c>
    </row>
    <row r="129" spans="1:8" x14ac:dyDescent="0.3">
      <c r="A129" s="3">
        <v>41333</v>
      </c>
      <c r="B129" s="62">
        <v>-0.10000000000000002</v>
      </c>
      <c r="C129" s="62">
        <v>6.9370000000000003</v>
      </c>
      <c r="D129" s="62">
        <v>1.958</v>
      </c>
      <c r="E129" s="5">
        <f ca="1">CCB_Merrente[[#This Row],[Udlånsrente, husholdninger]]-CCB_Merrente[[#This Row],[Nationalbankens ledende pengepolitiske rente]]</f>
        <v>7.0369999999999999</v>
      </c>
      <c r="F129" s="5">
        <f ca="1">CCB_Merrente[[#This Row],[Udlånsrente, erhverv]]-CCB_Merrente[[#This Row],[Nationalbankens ledende pengepolitiske rente]]</f>
        <v>2.0579999999999998</v>
      </c>
      <c r="G129" s="5">
        <f t="shared" ca="1" si="2"/>
        <v>6.3440909090909088</v>
      </c>
      <c r="H129" s="5">
        <f t="shared" ca="1" si="3"/>
        <v>2.455090909090909</v>
      </c>
    </row>
    <row r="130" spans="1:8" x14ac:dyDescent="0.3">
      <c r="A130" s="3">
        <v>41364</v>
      </c>
      <c r="B130" s="62">
        <v>-0.10000000000000003</v>
      </c>
      <c r="C130" s="62">
        <v>5.5659999999999998</v>
      </c>
      <c r="D130" s="62">
        <v>2.3849999999999998</v>
      </c>
      <c r="E130" s="5">
        <f ca="1">CCB_Merrente[[#This Row],[Udlånsrente, husholdninger]]-CCB_Merrente[[#This Row],[Nationalbankens ledende pengepolitiske rente]]</f>
        <v>5.6659999999999995</v>
      </c>
      <c r="F130" s="5">
        <f ca="1">CCB_Merrente[[#This Row],[Udlånsrente, erhverv]]-CCB_Merrente[[#This Row],[Nationalbankens ledende pengepolitiske rente]]</f>
        <v>2.4849999999999999</v>
      </c>
      <c r="G130" s="5">
        <f t="shared" ca="1" si="2"/>
        <v>6.326090909090909</v>
      </c>
      <c r="H130" s="5">
        <f t="shared" ca="1" si="3"/>
        <v>2.302757575757576</v>
      </c>
    </row>
    <row r="131" spans="1:8" x14ac:dyDescent="0.3">
      <c r="A131" s="3">
        <v>41394</v>
      </c>
      <c r="B131" s="62">
        <v>-0.10000000000000002</v>
      </c>
      <c r="C131" s="62">
        <v>6.0609999999999999</v>
      </c>
      <c r="D131" s="62">
        <v>1.4339999999999999</v>
      </c>
      <c r="E131" s="5">
        <f ca="1">CCB_Merrente[[#This Row],[Udlånsrente, husholdninger]]-CCB_Merrente[[#This Row],[Nationalbankens ledende pengepolitiske rente]]</f>
        <v>6.1609999999999996</v>
      </c>
      <c r="F131" s="5">
        <f ca="1">CCB_Merrente[[#This Row],[Udlånsrente, erhverv]]-CCB_Merrente[[#This Row],[Nationalbankens ledende pengepolitiske rente]]</f>
        <v>1.534</v>
      </c>
      <c r="G131" s="5">
        <f t="shared" ca="1" si="2"/>
        <v>6.2879999999999994</v>
      </c>
      <c r="H131" s="5">
        <f t="shared" ca="1" si="3"/>
        <v>2.0256666666666665</v>
      </c>
    </row>
    <row r="132" spans="1:8" x14ac:dyDescent="0.3">
      <c r="A132" s="3">
        <v>41425</v>
      </c>
      <c r="B132" s="62">
        <v>-0.10000000000000002</v>
      </c>
      <c r="C132" s="62">
        <v>6.2990000000000004</v>
      </c>
      <c r="D132" s="62">
        <v>1.367</v>
      </c>
      <c r="E132" s="5">
        <f ca="1">CCB_Merrente[[#This Row],[Udlånsrente, husholdninger]]-CCB_Merrente[[#This Row],[Nationalbankens ledende pengepolitiske rente]]</f>
        <v>6.399</v>
      </c>
      <c r="F132" s="5">
        <f ca="1">CCB_Merrente[[#This Row],[Udlånsrente, erhverv]]-CCB_Merrente[[#This Row],[Nationalbankens ledende pengepolitiske rente]]</f>
        <v>1.4670000000000001</v>
      </c>
      <c r="G132" s="5">
        <f t="shared" ca="1" si="2"/>
        <v>6.075333333333333</v>
      </c>
      <c r="H132" s="5">
        <f t="shared" ca="1" si="3"/>
        <v>1.8286666666666669</v>
      </c>
    </row>
    <row r="133" spans="1:8" x14ac:dyDescent="0.3">
      <c r="A133" s="3">
        <v>41455</v>
      </c>
      <c r="B133" s="62">
        <v>-0.10000000000000003</v>
      </c>
      <c r="C133" s="62">
        <v>6.3140000000000001</v>
      </c>
      <c r="D133" s="62">
        <v>1.95</v>
      </c>
      <c r="E133" s="5">
        <f ca="1">CCB_Merrente[[#This Row],[Udlånsrente, husholdninger]]-CCB_Merrente[[#This Row],[Nationalbankens ledende pengepolitiske rente]]</f>
        <v>6.4139999999999997</v>
      </c>
      <c r="F133" s="5">
        <f ca="1">CCB_Merrente[[#This Row],[Udlånsrente, erhverv]]-CCB_Merrente[[#This Row],[Nationalbankens ledende pengepolitiske rente]]</f>
        <v>2.0499999999999998</v>
      </c>
      <c r="G133" s="5">
        <f t="shared" ca="1" si="2"/>
        <v>6.3246666666666655</v>
      </c>
      <c r="H133" s="5">
        <f t="shared" ca="1" si="3"/>
        <v>1.6836666666666666</v>
      </c>
    </row>
    <row r="134" spans="1:8" x14ac:dyDescent="0.3">
      <c r="A134" s="3">
        <v>41486</v>
      </c>
      <c r="B134" s="62">
        <v>-0.10000000000000003</v>
      </c>
      <c r="C134" s="62">
        <v>5.9489999999999998</v>
      </c>
      <c r="D134" s="62">
        <v>1.69</v>
      </c>
      <c r="E134" s="5">
        <f ca="1">CCB_Merrente[[#This Row],[Udlånsrente, husholdninger]]-CCB_Merrente[[#This Row],[Nationalbankens ledende pengepolitiske rente]]</f>
        <v>6.0489999999999995</v>
      </c>
      <c r="F134" s="5">
        <f ca="1">CCB_Merrente[[#This Row],[Udlånsrente, erhverv]]-CCB_Merrente[[#This Row],[Nationalbankens ledende pengepolitiske rente]]</f>
        <v>1.79</v>
      </c>
      <c r="G134" s="5">
        <f t="shared" ca="1" si="2"/>
        <v>6.2873333333333328</v>
      </c>
      <c r="H134" s="5">
        <f t="shared" ca="1" si="3"/>
        <v>1.7690000000000001</v>
      </c>
    </row>
    <row r="135" spans="1:8" x14ac:dyDescent="0.3">
      <c r="A135" s="3">
        <v>41517</v>
      </c>
      <c r="B135" s="62">
        <v>-0.10000000000000003</v>
      </c>
      <c r="C135" s="62">
        <v>6.226</v>
      </c>
      <c r="D135" s="62">
        <v>1.2529999999999999</v>
      </c>
      <c r="E135" s="5">
        <f ca="1">CCB_Merrente[[#This Row],[Udlånsrente, husholdninger]]-CCB_Merrente[[#This Row],[Nationalbankens ledende pengepolitiske rente]]</f>
        <v>6.3259999999999996</v>
      </c>
      <c r="F135" s="5">
        <f ca="1">CCB_Merrente[[#This Row],[Udlånsrente, erhverv]]-CCB_Merrente[[#This Row],[Nationalbankens ledende pengepolitiske rente]]</f>
        <v>1.353</v>
      </c>
      <c r="G135" s="5">
        <f t="shared" ca="1" si="2"/>
        <v>6.262999999999999</v>
      </c>
      <c r="H135" s="5">
        <f t="shared" ca="1" si="3"/>
        <v>1.7309999999999999</v>
      </c>
    </row>
    <row r="136" spans="1:8" x14ac:dyDescent="0.3">
      <c r="A136" s="3">
        <v>41547</v>
      </c>
      <c r="B136" s="62">
        <v>-0.10000000000000002</v>
      </c>
      <c r="C136" s="62">
        <v>5.7809999999999997</v>
      </c>
      <c r="D136" s="62">
        <v>1.9470000000000001</v>
      </c>
      <c r="E136" s="5">
        <f ca="1">CCB_Merrente[[#This Row],[Udlånsrente, husholdninger]]-CCB_Merrente[[#This Row],[Nationalbankens ledende pengepolitiske rente]]</f>
        <v>5.8809999999999993</v>
      </c>
      <c r="F136" s="5">
        <f ca="1">CCB_Merrente[[#This Row],[Udlånsrente, erhverv]]-CCB_Merrente[[#This Row],[Nationalbankens ledende pengepolitiske rente]]</f>
        <v>2.0470000000000002</v>
      </c>
      <c r="G136" s="5">
        <f t="shared" ref="G136:G199" ca="1" si="4">IF(ISNUMBER(E134),AVERAGE(E134:E136),NA())</f>
        <v>6.0853333333333337</v>
      </c>
      <c r="H136" s="5">
        <f t="shared" ref="H136:H199" ca="1" si="5">IF(ISNUMBER(F134),AVERAGE(F134:F136),NA())</f>
        <v>1.7299999999999998</v>
      </c>
    </row>
    <row r="137" spans="1:8" x14ac:dyDescent="0.3">
      <c r="A137" s="3">
        <v>41578</v>
      </c>
      <c r="B137" s="62">
        <v>-0.10000000000000003</v>
      </c>
      <c r="C137" s="62">
        <v>6.5469999999999997</v>
      </c>
      <c r="D137" s="62">
        <v>2.4990000000000001</v>
      </c>
      <c r="E137" s="5">
        <f ca="1">CCB_Merrente[[#This Row],[Udlånsrente, husholdninger]]-CCB_Merrente[[#This Row],[Nationalbankens ledende pengepolitiske rente]]</f>
        <v>6.6469999999999994</v>
      </c>
      <c r="F137" s="5">
        <f ca="1">CCB_Merrente[[#This Row],[Udlånsrente, erhverv]]-CCB_Merrente[[#This Row],[Nationalbankens ledende pengepolitiske rente]]</f>
        <v>2.5990000000000002</v>
      </c>
      <c r="G137" s="5">
        <f t="shared" ca="1" si="4"/>
        <v>6.2846666666666664</v>
      </c>
      <c r="H137" s="5">
        <f t="shared" ca="1" si="5"/>
        <v>1.9996666666666669</v>
      </c>
    </row>
    <row r="138" spans="1:8" x14ac:dyDescent="0.3">
      <c r="A138" s="3">
        <v>41608</v>
      </c>
      <c r="B138" s="62">
        <v>-0.10000000000000002</v>
      </c>
      <c r="C138" s="62">
        <v>6.0250000000000004</v>
      </c>
      <c r="D138" s="62">
        <v>2.044</v>
      </c>
      <c r="E138" s="5">
        <f ca="1">CCB_Merrente[[#This Row],[Udlånsrente, husholdninger]]-CCB_Merrente[[#This Row],[Nationalbankens ledende pengepolitiske rente]]</f>
        <v>6.125</v>
      </c>
      <c r="F138" s="5">
        <f ca="1">CCB_Merrente[[#This Row],[Udlånsrente, erhverv]]-CCB_Merrente[[#This Row],[Nationalbankens ledende pengepolitiske rente]]</f>
        <v>2.1440000000000001</v>
      </c>
      <c r="G138" s="5">
        <f t="shared" ca="1" si="4"/>
        <v>6.2176666666666662</v>
      </c>
      <c r="H138" s="5">
        <f t="shared" ca="1" si="5"/>
        <v>2.2633333333333336</v>
      </c>
    </row>
    <row r="139" spans="1:8" x14ac:dyDescent="0.3">
      <c r="A139" s="3">
        <v>41639</v>
      </c>
      <c r="B139" s="62">
        <v>-0.10000000000000003</v>
      </c>
      <c r="C139" s="62">
        <v>5.4740000000000002</v>
      </c>
      <c r="D139" s="62">
        <v>1.865</v>
      </c>
      <c r="E139" s="5">
        <f ca="1">CCB_Merrente[[#This Row],[Udlånsrente, husholdninger]]-CCB_Merrente[[#This Row],[Nationalbankens ledende pengepolitiske rente]]</f>
        <v>5.5739999999999998</v>
      </c>
      <c r="F139" s="5">
        <f ca="1">CCB_Merrente[[#This Row],[Udlånsrente, erhverv]]-CCB_Merrente[[#This Row],[Nationalbankens ledende pengepolitiske rente]]</f>
        <v>1.9650000000000001</v>
      </c>
      <c r="G139" s="5">
        <f t="shared" ca="1" si="4"/>
        <v>6.1153333333333322</v>
      </c>
      <c r="H139" s="5">
        <f t="shared" ca="1" si="5"/>
        <v>2.2360000000000002</v>
      </c>
    </row>
    <row r="140" spans="1:8" x14ac:dyDescent="0.3">
      <c r="A140" s="3">
        <v>41670</v>
      </c>
      <c r="B140" s="62">
        <v>-0.10000000000000003</v>
      </c>
      <c r="C140" s="62">
        <v>5.899</v>
      </c>
      <c r="D140" s="62">
        <v>1.3979999999999999</v>
      </c>
      <c r="E140" s="5">
        <f ca="1">CCB_Merrente[[#This Row],[Udlånsrente, husholdninger]]-CCB_Merrente[[#This Row],[Nationalbankens ledende pengepolitiske rente]]</f>
        <v>5.9989999999999997</v>
      </c>
      <c r="F140" s="5">
        <f ca="1">CCB_Merrente[[#This Row],[Udlånsrente, erhverv]]-CCB_Merrente[[#This Row],[Nationalbankens ledende pengepolitiske rente]]</f>
        <v>1.498</v>
      </c>
      <c r="G140" s="5">
        <f t="shared" ca="1" si="4"/>
        <v>5.8993333333333338</v>
      </c>
      <c r="H140" s="5">
        <f t="shared" ca="1" si="5"/>
        <v>1.869</v>
      </c>
    </row>
    <row r="141" spans="1:8" x14ac:dyDescent="0.3">
      <c r="A141" s="3">
        <v>41698</v>
      </c>
      <c r="B141" s="62">
        <v>-0.10000000000000002</v>
      </c>
      <c r="C141" s="62">
        <v>5.9779999999999998</v>
      </c>
      <c r="D141" s="62">
        <v>1.403</v>
      </c>
      <c r="E141" s="5">
        <f ca="1">CCB_Merrente[[#This Row],[Udlånsrente, husholdninger]]-CCB_Merrente[[#This Row],[Nationalbankens ledende pengepolitiske rente]]</f>
        <v>6.0779999999999994</v>
      </c>
      <c r="F141" s="5">
        <f ca="1">CCB_Merrente[[#This Row],[Udlånsrente, erhverv]]-CCB_Merrente[[#This Row],[Nationalbankens ledende pengepolitiske rente]]</f>
        <v>1.5030000000000001</v>
      </c>
      <c r="G141" s="5">
        <f t="shared" ca="1" si="4"/>
        <v>5.8836666666666666</v>
      </c>
      <c r="H141" s="5">
        <f t="shared" ca="1" si="5"/>
        <v>1.6553333333333333</v>
      </c>
    </row>
    <row r="142" spans="1:8" x14ac:dyDescent="0.3">
      <c r="A142" s="3">
        <v>41729</v>
      </c>
      <c r="B142" s="62">
        <v>-0.10000000000000002</v>
      </c>
      <c r="C142" s="62">
        <v>4.0880000000000001</v>
      </c>
      <c r="D142" s="62">
        <v>1.649</v>
      </c>
      <c r="E142" s="5">
        <f ca="1">CCB_Merrente[[#This Row],[Udlånsrente, husholdninger]]-CCB_Merrente[[#This Row],[Nationalbankens ledende pengepolitiske rente]]</f>
        <v>4.1879999999999997</v>
      </c>
      <c r="F142" s="5">
        <f ca="1">CCB_Merrente[[#This Row],[Udlånsrente, erhverv]]-CCB_Merrente[[#This Row],[Nationalbankens ledende pengepolitiske rente]]</f>
        <v>1.7490000000000001</v>
      </c>
      <c r="G142" s="5">
        <f t="shared" ca="1" si="4"/>
        <v>5.421666666666666</v>
      </c>
      <c r="H142" s="5">
        <f t="shared" ca="1" si="5"/>
        <v>1.5833333333333333</v>
      </c>
    </row>
    <row r="143" spans="1:8" x14ac:dyDescent="0.3">
      <c r="A143" s="3">
        <v>41759</v>
      </c>
      <c r="B143" s="62">
        <v>-6.8421052631578952E-2</v>
      </c>
      <c r="C143" s="62">
        <v>5.6820000000000004</v>
      </c>
      <c r="D143" s="62">
        <v>2.0089999999999999</v>
      </c>
      <c r="E143" s="5">
        <f ca="1">CCB_Merrente[[#This Row],[Udlånsrente, husholdninger]]-CCB_Merrente[[#This Row],[Nationalbankens ledende pengepolitiske rente]]</f>
        <v>5.7504210526315793</v>
      </c>
      <c r="F143" s="5">
        <f ca="1">CCB_Merrente[[#This Row],[Udlånsrente, erhverv]]-CCB_Merrente[[#This Row],[Nationalbankens ledende pengepolitiske rente]]</f>
        <v>2.0774210526315788</v>
      </c>
      <c r="G143" s="5">
        <f t="shared" ca="1" si="4"/>
        <v>5.3388070175438598</v>
      </c>
      <c r="H143" s="5">
        <f t="shared" ca="1" si="5"/>
        <v>1.7764736842105264</v>
      </c>
    </row>
    <row r="144" spans="1:8" x14ac:dyDescent="0.3">
      <c r="A144" s="3">
        <v>41790</v>
      </c>
      <c r="B144" s="62">
        <v>5.0000000000000017E-2</v>
      </c>
      <c r="C144" s="62">
        <v>5.6280000000000001</v>
      </c>
      <c r="D144" s="62">
        <v>1.669</v>
      </c>
      <c r="E144" s="5">
        <f ca="1">CCB_Merrente[[#This Row],[Udlånsrente, husholdninger]]-CCB_Merrente[[#This Row],[Nationalbankens ledende pengepolitiske rente]]</f>
        <v>5.5780000000000003</v>
      </c>
      <c r="F144" s="5">
        <f ca="1">CCB_Merrente[[#This Row],[Udlånsrente, erhverv]]-CCB_Merrente[[#This Row],[Nationalbankens ledende pengepolitiske rente]]</f>
        <v>1.619</v>
      </c>
      <c r="G144" s="5">
        <f t="shared" ca="1" si="4"/>
        <v>5.1721403508771928</v>
      </c>
      <c r="H144" s="5">
        <f t="shared" ca="1" si="5"/>
        <v>1.8151403508771928</v>
      </c>
    </row>
    <row r="145" spans="1:8" x14ac:dyDescent="0.3">
      <c r="A145" s="3">
        <v>41820</v>
      </c>
      <c r="B145" s="62">
        <v>5.0000000000000017E-2</v>
      </c>
      <c r="C145" s="62">
        <v>5.335</v>
      </c>
      <c r="D145" s="62">
        <v>1.837</v>
      </c>
      <c r="E145" s="5">
        <f ca="1">CCB_Merrente[[#This Row],[Udlånsrente, husholdninger]]-CCB_Merrente[[#This Row],[Nationalbankens ledende pengepolitiske rente]]</f>
        <v>5.2850000000000001</v>
      </c>
      <c r="F145" s="5">
        <f ca="1">CCB_Merrente[[#This Row],[Udlånsrente, erhverv]]-CCB_Merrente[[#This Row],[Nationalbankens ledende pengepolitiske rente]]</f>
        <v>1.7869999999999999</v>
      </c>
      <c r="G145" s="5">
        <f t="shared" ca="1" si="4"/>
        <v>5.5378070175438596</v>
      </c>
      <c r="H145" s="5">
        <f t="shared" ca="1" si="5"/>
        <v>1.8278070175438597</v>
      </c>
    </row>
    <row r="146" spans="1:8" x14ac:dyDescent="0.3">
      <c r="A146" s="3">
        <v>41851</v>
      </c>
      <c r="B146" s="62">
        <v>5.0000000000000017E-2</v>
      </c>
      <c r="C146" s="62">
        <v>5.5170000000000003</v>
      </c>
      <c r="D146" s="62">
        <v>1.7849999999999999</v>
      </c>
      <c r="E146" s="5">
        <f ca="1">CCB_Merrente[[#This Row],[Udlånsrente, husholdninger]]-CCB_Merrente[[#This Row],[Nationalbankens ledende pengepolitiske rente]]</f>
        <v>5.4670000000000005</v>
      </c>
      <c r="F146" s="5">
        <f ca="1">CCB_Merrente[[#This Row],[Udlånsrente, erhverv]]-CCB_Merrente[[#This Row],[Nationalbankens ledende pengepolitiske rente]]</f>
        <v>1.7349999999999999</v>
      </c>
      <c r="G146" s="5">
        <f t="shared" ca="1" si="4"/>
        <v>5.4433333333333325</v>
      </c>
      <c r="H146" s="5">
        <f t="shared" ca="1" si="5"/>
        <v>1.7136666666666667</v>
      </c>
    </row>
    <row r="147" spans="1:8" x14ac:dyDescent="0.3">
      <c r="A147" s="3">
        <v>41882</v>
      </c>
      <c r="B147" s="62">
        <v>5.000000000000001E-2</v>
      </c>
      <c r="C147" s="62">
        <v>5.0659999999999998</v>
      </c>
      <c r="D147" s="62">
        <v>1.4510000000000001</v>
      </c>
      <c r="E147" s="5">
        <f ca="1">CCB_Merrente[[#This Row],[Udlånsrente, husholdninger]]-CCB_Merrente[[#This Row],[Nationalbankens ledende pengepolitiske rente]]</f>
        <v>5.016</v>
      </c>
      <c r="F147" s="5">
        <f ca="1">CCB_Merrente[[#This Row],[Udlånsrente, erhverv]]-CCB_Merrente[[#This Row],[Nationalbankens ledende pengepolitiske rente]]</f>
        <v>1.401</v>
      </c>
      <c r="G147" s="5">
        <f t="shared" ca="1" si="4"/>
        <v>5.2560000000000002</v>
      </c>
      <c r="H147" s="5">
        <f t="shared" ca="1" si="5"/>
        <v>1.641</v>
      </c>
    </row>
    <row r="148" spans="1:8" x14ac:dyDescent="0.3">
      <c r="A148" s="3">
        <v>41912</v>
      </c>
      <c r="B148" s="62">
        <v>-3.1818181818181822E-2</v>
      </c>
      <c r="C148" s="62">
        <v>4.1449999999999996</v>
      </c>
      <c r="D148" s="62">
        <v>1.6559999999999999</v>
      </c>
      <c r="E148" s="5">
        <f ca="1">CCB_Merrente[[#This Row],[Udlånsrente, husholdninger]]-CCB_Merrente[[#This Row],[Nationalbankens ledende pengepolitiske rente]]</f>
        <v>4.1768181818181818</v>
      </c>
      <c r="F148" s="5">
        <f ca="1">CCB_Merrente[[#This Row],[Udlånsrente, erhverv]]-CCB_Merrente[[#This Row],[Nationalbankens ledende pengepolitiske rente]]</f>
        <v>1.6878181818181817</v>
      </c>
      <c r="G148" s="5">
        <f t="shared" ca="1" si="4"/>
        <v>4.8866060606060602</v>
      </c>
      <c r="H148" s="5">
        <f t="shared" ca="1" si="5"/>
        <v>1.607939393939394</v>
      </c>
    </row>
    <row r="149" spans="1:8" x14ac:dyDescent="0.3">
      <c r="A149" s="3">
        <v>41943</v>
      </c>
      <c r="B149" s="62">
        <v>-5.0000000000000017E-2</v>
      </c>
      <c r="C149" s="62">
        <v>5.4470000000000001</v>
      </c>
      <c r="D149" s="62">
        <v>1.46</v>
      </c>
      <c r="E149" s="5">
        <f ca="1">CCB_Merrente[[#This Row],[Udlånsrente, husholdninger]]-CCB_Merrente[[#This Row],[Nationalbankens ledende pengepolitiske rente]]</f>
        <v>5.4969999999999999</v>
      </c>
      <c r="F149" s="5">
        <f ca="1">CCB_Merrente[[#This Row],[Udlånsrente, erhverv]]-CCB_Merrente[[#This Row],[Nationalbankens ledende pengepolitiske rente]]</f>
        <v>1.51</v>
      </c>
      <c r="G149" s="5">
        <f t="shared" ca="1" si="4"/>
        <v>4.8966060606060609</v>
      </c>
      <c r="H149" s="5">
        <f t="shared" ca="1" si="5"/>
        <v>1.5329393939393938</v>
      </c>
    </row>
    <row r="150" spans="1:8" x14ac:dyDescent="0.3">
      <c r="A150" s="3">
        <v>41973</v>
      </c>
      <c r="B150" s="62">
        <v>-5.000000000000001E-2</v>
      </c>
      <c r="C150" s="62">
        <v>5.5030000000000001</v>
      </c>
      <c r="D150" s="62">
        <v>1.147</v>
      </c>
      <c r="E150" s="5">
        <f ca="1">CCB_Merrente[[#This Row],[Udlånsrente, husholdninger]]-CCB_Merrente[[#This Row],[Nationalbankens ledende pengepolitiske rente]]</f>
        <v>5.5529999999999999</v>
      </c>
      <c r="F150" s="5">
        <f ca="1">CCB_Merrente[[#This Row],[Udlånsrente, erhverv]]-CCB_Merrente[[#This Row],[Nationalbankens ledende pengepolitiske rente]]</f>
        <v>1.1970000000000001</v>
      </c>
      <c r="G150" s="5">
        <f t="shared" ca="1" si="4"/>
        <v>5.0756060606060602</v>
      </c>
      <c r="H150" s="5">
        <f t="shared" ca="1" si="5"/>
        <v>1.464939393939394</v>
      </c>
    </row>
    <row r="151" spans="1:8" x14ac:dyDescent="0.3">
      <c r="A151" s="3">
        <v>42004</v>
      </c>
      <c r="B151" s="62">
        <v>-5.0000000000000017E-2</v>
      </c>
      <c r="C151" s="62">
        <v>4.1349999999999998</v>
      </c>
      <c r="D151" s="62">
        <v>1.9870000000000001</v>
      </c>
      <c r="E151" s="5">
        <f ca="1">CCB_Merrente[[#This Row],[Udlånsrente, husholdninger]]-CCB_Merrente[[#This Row],[Nationalbankens ledende pengepolitiske rente]]</f>
        <v>4.1849999999999996</v>
      </c>
      <c r="F151" s="5">
        <f ca="1">CCB_Merrente[[#This Row],[Udlånsrente, erhverv]]-CCB_Merrente[[#This Row],[Nationalbankens ledende pengepolitiske rente]]</f>
        <v>2.0369999999999999</v>
      </c>
      <c r="G151" s="5">
        <f t="shared" ca="1" si="4"/>
        <v>5.0783333333333331</v>
      </c>
      <c r="H151" s="5">
        <f t="shared" ca="1" si="5"/>
        <v>1.5813333333333333</v>
      </c>
    </row>
    <row r="152" spans="1:8" x14ac:dyDescent="0.3">
      <c r="A152" s="3">
        <v>42035</v>
      </c>
      <c r="B152" s="62">
        <v>-0.16428571428571428</v>
      </c>
      <c r="C152" s="62">
        <v>4.9189999999999996</v>
      </c>
      <c r="D152" s="62">
        <v>1.502</v>
      </c>
      <c r="E152" s="5">
        <f ca="1">CCB_Merrente[[#This Row],[Udlånsrente, husholdninger]]-CCB_Merrente[[#This Row],[Nationalbankens ledende pengepolitiske rente]]</f>
        <v>5.0832857142857142</v>
      </c>
      <c r="F152" s="5">
        <f ca="1">CCB_Merrente[[#This Row],[Udlånsrente, erhverv]]-CCB_Merrente[[#This Row],[Nationalbankens ledende pengepolitiske rente]]</f>
        <v>1.6662857142857144</v>
      </c>
      <c r="G152" s="5">
        <f t="shared" ca="1" si="4"/>
        <v>4.9404285714285718</v>
      </c>
      <c r="H152" s="5">
        <f t="shared" ca="1" si="5"/>
        <v>1.6334285714285715</v>
      </c>
    </row>
    <row r="153" spans="1:8" x14ac:dyDescent="0.3">
      <c r="A153" s="3">
        <v>42063</v>
      </c>
      <c r="B153" s="62">
        <v>-0.7</v>
      </c>
      <c r="C153" s="62">
        <v>5.0380000000000003</v>
      </c>
      <c r="D153" s="62">
        <v>1.1100000000000001</v>
      </c>
      <c r="E153" s="5">
        <f ca="1">CCB_Merrente[[#This Row],[Udlånsrente, husholdninger]]-CCB_Merrente[[#This Row],[Nationalbankens ledende pengepolitiske rente]]</f>
        <v>5.7380000000000004</v>
      </c>
      <c r="F153" s="5">
        <f ca="1">CCB_Merrente[[#This Row],[Udlånsrente, erhverv]]-CCB_Merrente[[#This Row],[Nationalbankens ledende pengepolitiske rente]]</f>
        <v>1.81</v>
      </c>
      <c r="G153" s="5">
        <f t="shared" ca="1" si="4"/>
        <v>5.0020952380952375</v>
      </c>
      <c r="H153" s="5">
        <f t="shared" ca="1" si="5"/>
        <v>1.8377619047619049</v>
      </c>
    </row>
    <row r="154" spans="1:8" x14ac:dyDescent="0.3">
      <c r="A154" s="3">
        <v>42094</v>
      </c>
      <c r="B154" s="62">
        <v>-0.75</v>
      </c>
      <c r="C154" s="62">
        <v>3.7970000000000002</v>
      </c>
      <c r="D154" s="62">
        <v>1.7050000000000001</v>
      </c>
      <c r="E154" s="5">
        <f ca="1">CCB_Merrente[[#This Row],[Udlånsrente, husholdninger]]-CCB_Merrente[[#This Row],[Nationalbankens ledende pengepolitiske rente]]</f>
        <v>4.5470000000000006</v>
      </c>
      <c r="F154" s="5">
        <f ca="1">CCB_Merrente[[#This Row],[Udlånsrente, erhverv]]-CCB_Merrente[[#This Row],[Nationalbankens ledende pengepolitiske rente]]</f>
        <v>2.4550000000000001</v>
      </c>
      <c r="G154" s="5">
        <f t="shared" ca="1" si="4"/>
        <v>5.1227619047619051</v>
      </c>
      <c r="H154" s="5">
        <f t="shared" ca="1" si="5"/>
        <v>1.977095238095238</v>
      </c>
    </row>
    <row r="155" spans="1:8" x14ac:dyDescent="0.3">
      <c r="A155" s="3">
        <v>42124</v>
      </c>
      <c r="B155" s="62">
        <v>-0.75</v>
      </c>
      <c r="C155" s="62">
        <v>4.6440000000000001</v>
      </c>
      <c r="D155" s="62">
        <v>1.21</v>
      </c>
      <c r="E155" s="5">
        <f ca="1">CCB_Merrente[[#This Row],[Udlånsrente, husholdninger]]-CCB_Merrente[[#This Row],[Nationalbankens ledende pengepolitiske rente]]</f>
        <v>5.3940000000000001</v>
      </c>
      <c r="F155" s="5">
        <f ca="1">CCB_Merrente[[#This Row],[Udlånsrente, erhverv]]-CCB_Merrente[[#This Row],[Nationalbankens ledende pengepolitiske rente]]</f>
        <v>1.96</v>
      </c>
      <c r="G155" s="5">
        <f t="shared" ca="1" si="4"/>
        <v>5.2263333333333337</v>
      </c>
      <c r="H155" s="5">
        <f t="shared" ca="1" si="5"/>
        <v>2.0750000000000002</v>
      </c>
    </row>
    <row r="156" spans="1:8" x14ac:dyDescent="0.3">
      <c r="A156" s="3">
        <v>42155</v>
      </c>
      <c r="B156" s="62">
        <v>-0.75</v>
      </c>
      <c r="C156" s="62">
        <v>4.7130000000000001</v>
      </c>
      <c r="D156" s="62">
        <v>1.859</v>
      </c>
      <c r="E156" s="5">
        <f ca="1">CCB_Merrente[[#This Row],[Udlånsrente, husholdninger]]-CCB_Merrente[[#This Row],[Nationalbankens ledende pengepolitiske rente]]</f>
        <v>5.4630000000000001</v>
      </c>
      <c r="F156" s="5">
        <f ca="1">CCB_Merrente[[#This Row],[Udlånsrente, erhverv]]-CCB_Merrente[[#This Row],[Nationalbankens ledende pengepolitiske rente]]</f>
        <v>2.609</v>
      </c>
      <c r="G156" s="5">
        <f t="shared" ca="1" si="4"/>
        <v>5.1346666666666669</v>
      </c>
      <c r="H156" s="5">
        <f t="shared" ca="1" si="5"/>
        <v>2.3413333333333335</v>
      </c>
    </row>
    <row r="157" spans="1:8" x14ac:dyDescent="0.3">
      <c r="A157" s="3">
        <v>42185</v>
      </c>
      <c r="B157" s="62">
        <v>-0.75</v>
      </c>
      <c r="C157" s="62">
        <v>4.3369999999999997</v>
      </c>
      <c r="D157" s="62">
        <v>1.6519999999999999</v>
      </c>
      <c r="E157" s="5">
        <f ca="1">CCB_Merrente[[#This Row],[Udlånsrente, husholdninger]]-CCB_Merrente[[#This Row],[Nationalbankens ledende pengepolitiske rente]]</f>
        <v>5.0869999999999997</v>
      </c>
      <c r="F157" s="5">
        <f ca="1">CCB_Merrente[[#This Row],[Udlånsrente, erhverv]]-CCB_Merrente[[#This Row],[Nationalbankens ledende pengepolitiske rente]]</f>
        <v>2.4020000000000001</v>
      </c>
      <c r="G157" s="5">
        <f t="shared" ca="1" si="4"/>
        <v>5.3146666666666667</v>
      </c>
      <c r="H157" s="5">
        <f t="shared" ca="1" si="5"/>
        <v>2.3236666666666665</v>
      </c>
    </row>
    <row r="158" spans="1:8" x14ac:dyDescent="0.3">
      <c r="A158" s="3">
        <v>42216</v>
      </c>
      <c r="B158" s="62">
        <v>-0.75</v>
      </c>
      <c r="C158" s="62">
        <v>4.399</v>
      </c>
      <c r="D158" s="62">
        <v>1.6040000000000001</v>
      </c>
      <c r="E158" s="5">
        <f ca="1">CCB_Merrente[[#This Row],[Udlånsrente, husholdninger]]-CCB_Merrente[[#This Row],[Nationalbankens ledende pengepolitiske rente]]</f>
        <v>5.149</v>
      </c>
      <c r="F158" s="5">
        <f ca="1">CCB_Merrente[[#This Row],[Udlånsrente, erhverv]]-CCB_Merrente[[#This Row],[Nationalbankens ledende pengepolitiske rente]]</f>
        <v>2.3540000000000001</v>
      </c>
      <c r="G158" s="5">
        <f t="shared" ca="1" si="4"/>
        <v>5.2330000000000005</v>
      </c>
      <c r="H158" s="5">
        <f t="shared" ca="1" si="5"/>
        <v>2.4550000000000001</v>
      </c>
    </row>
    <row r="159" spans="1:8" x14ac:dyDescent="0.3">
      <c r="A159" s="3">
        <v>42247</v>
      </c>
      <c r="B159" s="62">
        <v>-0.75</v>
      </c>
      <c r="C159" s="62">
        <v>4.7880000000000003</v>
      </c>
      <c r="D159" s="62">
        <v>1.252</v>
      </c>
      <c r="E159" s="5">
        <f ca="1">CCB_Merrente[[#This Row],[Udlånsrente, husholdninger]]-CCB_Merrente[[#This Row],[Nationalbankens ledende pengepolitiske rente]]</f>
        <v>5.5380000000000003</v>
      </c>
      <c r="F159" s="5">
        <f ca="1">CCB_Merrente[[#This Row],[Udlånsrente, erhverv]]-CCB_Merrente[[#This Row],[Nationalbankens ledende pengepolitiske rente]]</f>
        <v>2.0019999999999998</v>
      </c>
      <c r="G159" s="5">
        <f t="shared" ca="1" si="4"/>
        <v>5.258</v>
      </c>
      <c r="H159" s="5">
        <f t="shared" ca="1" si="5"/>
        <v>2.2526666666666668</v>
      </c>
    </row>
    <row r="160" spans="1:8" x14ac:dyDescent="0.3">
      <c r="A160" s="3">
        <v>42277</v>
      </c>
      <c r="B160" s="62">
        <v>-0.75</v>
      </c>
      <c r="C160" s="62">
        <v>4.1589999999999998</v>
      </c>
      <c r="D160" s="62">
        <v>1.016</v>
      </c>
      <c r="E160" s="5">
        <f ca="1">CCB_Merrente[[#This Row],[Udlånsrente, husholdninger]]-CCB_Merrente[[#This Row],[Nationalbankens ledende pengepolitiske rente]]</f>
        <v>4.9089999999999998</v>
      </c>
      <c r="F160" s="5">
        <f ca="1">CCB_Merrente[[#This Row],[Udlånsrente, erhverv]]-CCB_Merrente[[#This Row],[Nationalbankens ledende pengepolitiske rente]]</f>
        <v>1.766</v>
      </c>
      <c r="G160" s="5">
        <f t="shared" ca="1" si="4"/>
        <v>5.198666666666667</v>
      </c>
      <c r="H160" s="5">
        <f t="shared" ca="1" si="5"/>
        <v>2.0406666666666666</v>
      </c>
    </row>
    <row r="161" spans="1:8" x14ac:dyDescent="0.3">
      <c r="A161" s="3">
        <v>42308</v>
      </c>
      <c r="B161" s="62">
        <v>-0.75</v>
      </c>
      <c r="C161" s="62">
        <v>4.6059999999999999</v>
      </c>
      <c r="D161" s="62">
        <v>1.4159999999999999</v>
      </c>
      <c r="E161" s="5">
        <f ca="1">CCB_Merrente[[#This Row],[Udlånsrente, husholdninger]]-CCB_Merrente[[#This Row],[Nationalbankens ledende pengepolitiske rente]]</f>
        <v>5.3559999999999999</v>
      </c>
      <c r="F161" s="5">
        <f ca="1">CCB_Merrente[[#This Row],[Udlånsrente, erhverv]]-CCB_Merrente[[#This Row],[Nationalbankens ledende pengepolitiske rente]]</f>
        <v>2.1659999999999999</v>
      </c>
      <c r="G161" s="5">
        <f t="shared" ca="1" si="4"/>
        <v>5.2676666666666661</v>
      </c>
      <c r="H161" s="5">
        <f t="shared" ca="1" si="5"/>
        <v>1.9779999999999998</v>
      </c>
    </row>
    <row r="162" spans="1:8" x14ac:dyDescent="0.3">
      <c r="A162" s="3">
        <v>42338</v>
      </c>
      <c r="B162" s="62">
        <v>-0.75</v>
      </c>
      <c r="C162" s="62">
        <v>4.6500000000000004</v>
      </c>
      <c r="D162" s="62">
        <v>1.466</v>
      </c>
      <c r="E162" s="5">
        <f ca="1">CCB_Merrente[[#This Row],[Udlånsrente, husholdninger]]-CCB_Merrente[[#This Row],[Nationalbankens ledende pengepolitiske rente]]</f>
        <v>5.4</v>
      </c>
      <c r="F162" s="5">
        <f ca="1">CCB_Merrente[[#This Row],[Udlånsrente, erhverv]]-CCB_Merrente[[#This Row],[Nationalbankens ledende pengepolitiske rente]]</f>
        <v>2.2160000000000002</v>
      </c>
      <c r="G162" s="5">
        <f t="shared" ca="1" si="4"/>
        <v>5.2216666666666667</v>
      </c>
      <c r="H162" s="5">
        <f t="shared" ca="1" si="5"/>
        <v>2.0493333333333332</v>
      </c>
    </row>
    <row r="163" spans="1:8" x14ac:dyDescent="0.3">
      <c r="A163" s="3">
        <v>42369</v>
      </c>
      <c r="B163" s="62">
        <v>-0.75</v>
      </c>
      <c r="C163" s="62">
        <v>4.1280000000000001</v>
      </c>
      <c r="D163" s="62">
        <v>1.6220000000000001</v>
      </c>
      <c r="E163" s="5">
        <f ca="1">CCB_Merrente[[#This Row],[Udlånsrente, husholdninger]]-CCB_Merrente[[#This Row],[Nationalbankens ledende pengepolitiske rente]]</f>
        <v>4.8780000000000001</v>
      </c>
      <c r="F163" s="5">
        <f ca="1">CCB_Merrente[[#This Row],[Udlånsrente, erhverv]]-CCB_Merrente[[#This Row],[Nationalbankens ledende pengepolitiske rente]]</f>
        <v>2.3719999999999999</v>
      </c>
      <c r="G163" s="5">
        <f t="shared" ca="1" si="4"/>
        <v>5.2113333333333332</v>
      </c>
      <c r="H163" s="5">
        <f t="shared" ca="1" si="5"/>
        <v>2.2513333333333332</v>
      </c>
    </row>
    <row r="164" spans="1:8" x14ac:dyDescent="0.3">
      <c r="A164" s="3">
        <v>42400</v>
      </c>
      <c r="B164" s="62">
        <v>-0.67000000000000015</v>
      </c>
      <c r="C164" s="62">
        <v>4.7789999999999999</v>
      </c>
      <c r="D164" s="62">
        <v>1.825</v>
      </c>
      <c r="E164" s="5">
        <f ca="1">CCB_Merrente[[#This Row],[Udlånsrente, husholdninger]]-CCB_Merrente[[#This Row],[Nationalbankens ledende pengepolitiske rente]]</f>
        <v>5.4489999999999998</v>
      </c>
      <c r="F164" s="5">
        <f ca="1">CCB_Merrente[[#This Row],[Udlånsrente, erhverv]]-CCB_Merrente[[#This Row],[Nationalbankens ledende pengepolitiske rente]]</f>
        <v>2.4950000000000001</v>
      </c>
      <c r="G164" s="5">
        <f t="shared" ca="1" si="4"/>
        <v>5.2423333333333337</v>
      </c>
      <c r="H164" s="5">
        <f t="shared" ca="1" si="5"/>
        <v>2.3610000000000002</v>
      </c>
    </row>
    <row r="165" spans="1:8" x14ac:dyDescent="0.3">
      <c r="A165" s="3">
        <v>42429</v>
      </c>
      <c r="B165" s="62">
        <v>-0.65000000000000013</v>
      </c>
      <c r="C165" s="62">
        <v>4.3470000000000004</v>
      </c>
      <c r="D165" s="62">
        <v>1.476</v>
      </c>
      <c r="E165" s="5">
        <f ca="1">CCB_Merrente[[#This Row],[Udlånsrente, husholdninger]]-CCB_Merrente[[#This Row],[Nationalbankens ledende pengepolitiske rente]]</f>
        <v>4.9970000000000008</v>
      </c>
      <c r="F165" s="5">
        <f ca="1">CCB_Merrente[[#This Row],[Udlånsrente, erhverv]]-CCB_Merrente[[#This Row],[Nationalbankens ledende pengepolitiske rente]]</f>
        <v>2.1260000000000003</v>
      </c>
      <c r="G165" s="5">
        <f t="shared" ca="1" si="4"/>
        <v>5.1080000000000005</v>
      </c>
      <c r="H165" s="5">
        <f t="shared" ca="1" si="5"/>
        <v>2.331</v>
      </c>
    </row>
    <row r="166" spans="1:8" x14ac:dyDescent="0.3">
      <c r="A166" s="3">
        <v>42460</v>
      </c>
      <c r="B166" s="62">
        <v>-0.65000000000000013</v>
      </c>
      <c r="C166" s="62">
        <v>3.948</v>
      </c>
      <c r="D166" s="62">
        <v>1.337</v>
      </c>
      <c r="E166" s="5">
        <f ca="1">CCB_Merrente[[#This Row],[Udlånsrente, husholdninger]]-CCB_Merrente[[#This Row],[Nationalbankens ledende pengepolitiske rente]]</f>
        <v>4.5979999999999999</v>
      </c>
      <c r="F166" s="5">
        <f ca="1">CCB_Merrente[[#This Row],[Udlånsrente, erhverv]]-CCB_Merrente[[#This Row],[Nationalbankens ledende pengepolitiske rente]]</f>
        <v>1.9870000000000001</v>
      </c>
      <c r="G166" s="5">
        <f t="shared" ca="1" si="4"/>
        <v>5.0146666666666668</v>
      </c>
      <c r="H166" s="5">
        <f t="shared" ca="1" si="5"/>
        <v>2.202666666666667</v>
      </c>
    </row>
    <row r="167" spans="1:8" x14ac:dyDescent="0.3">
      <c r="A167" s="3">
        <v>42490</v>
      </c>
      <c r="B167" s="62">
        <v>-0.65000000000000013</v>
      </c>
      <c r="C167" s="62">
        <v>4.6040000000000001</v>
      </c>
      <c r="D167" s="62">
        <v>1.4159999999999999</v>
      </c>
      <c r="E167" s="5">
        <f ca="1">CCB_Merrente[[#This Row],[Udlånsrente, husholdninger]]-CCB_Merrente[[#This Row],[Nationalbankens ledende pengepolitiske rente]]</f>
        <v>5.2540000000000004</v>
      </c>
      <c r="F167" s="5">
        <f ca="1">CCB_Merrente[[#This Row],[Udlånsrente, erhverv]]-CCB_Merrente[[#This Row],[Nationalbankens ledende pengepolitiske rente]]</f>
        <v>2.0659999999999998</v>
      </c>
      <c r="G167" s="5">
        <f t="shared" ca="1" si="4"/>
        <v>4.9496666666666664</v>
      </c>
      <c r="H167" s="5">
        <f t="shared" ca="1" si="5"/>
        <v>2.0596666666666668</v>
      </c>
    </row>
    <row r="168" spans="1:8" x14ac:dyDescent="0.3">
      <c r="A168" s="3">
        <v>42521</v>
      </c>
      <c r="B168" s="62">
        <v>-0.65000000000000013</v>
      </c>
      <c r="C168" s="62">
        <v>4.2249999999999996</v>
      </c>
      <c r="D168" s="62">
        <v>1.042</v>
      </c>
      <c r="E168" s="5">
        <f ca="1">CCB_Merrente[[#This Row],[Udlånsrente, husholdninger]]-CCB_Merrente[[#This Row],[Nationalbankens ledende pengepolitiske rente]]</f>
        <v>4.875</v>
      </c>
      <c r="F168" s="5">
        <f ca="1">CCB_Merrente[[#This Row],[Udlånsrente, erhverv]]-CCB_Merrente[[#This Row],[Nationalbankens ledende pengepolitiske rente]]</f>
        <v>1.6920000000000002</v>
      </c>
      <c r="G168" s="5">
        <f t="shared" ca="1" si="4"/>
        <v>4.9089999999999998</v>
      </c>
      <c r="H168" s="5">
        <f t="shared" ca="1" si="5"/>
        <v>1.915</v>
      </c>
    </row>
    <row r="169" spans="1:8" x14ac:dyDescent="0.3">
      <c r="A169" s="3">
        <v>42551</v>
      </c>
      <c r="B169" s="62">
        <v>-0.65000000000000024</v>
      </c>
      <c r="C169" s="62">
        <v>3.85</v>
      </c>
      <c r="D169" s="62">
        <v>1.119</v>
      </c>
      <c r="E169" s="5">
        <f ca="1">CCB_Merrente[[#This Row],[Udlånsrente, husholdninger]]-CCB_Merrente[[#This Row],[Nationalbankens ledende pengepolitiske rente]]</f>
        <v>4.5</v>
      </c>
      <c r="F169" s="5">
        <f ca="1">CCB_Merrente[[#This Row],[Udlånsrente, erhverv]]-CCB_Merrente[[#This Row],[Nationalbankens ledende pengepolitiske rente]]</f>
        <v>1.7690000000000001</v>
      </c>
      <c r="G169" s="5">
        <f t="shared" ca="1" si="4"/>
        <v>4.8763333333333341</v>
      </c>
      <c r="H169" s="5">
        <f t="shared" ca="1" si="5"/>
        <v>1.8423333333333334</v>
      </c>
    </row>
    <row r="170" spans="1:8" x14ac:dyDescent="0.3">
      <c r="A170" s="3">
        <v>42582</v>
      </c>
      <c r="B170" s="62">
        <v>-0.65000000000000013</v>
      </c>
      <c r="C170" s="62">
        <v>4.109</v>
      </c>
      <c r="D170" s="62">
        <v>1.53</v>
      </c>
      <c r="E170" s="5">
        <f ca="1">CCB_Merrente[[#This Row],[Udlånsrente, husholdninger]]-CCB_Merrente[[#This Row],[Nationalbankens ledende pengepolitiske rente]]</f>
        <v>4.7590000000000003</v>
      </c>
      <c r="F170" s="5">
        <f ca="1">CCB_Merrente[[#This Row],[Udlånsrente, erhverv]]-CCB_Merrente[[#This Row],[Nationalbankens ledende pengepolitiske rente]]</f>
        <v>2.1800000000000002</v>
      </c>
      <c r="G170" s="5">
        <f t="shared" ca="1" si="4"/>
        <v>4.7113333333333332</v>
      </c>
      <c r="H170" s="5">
        <f t="shared" ca="1" si="5"/>
        <v>1.8803333333333334</v>
      </c>
    </row>
    <row r="171" spans="1:8" x14ac:dyDescent="0.3">
      <c r="A171" s="3">
        <v>42613</v>
      </c>
      <c r="B171" s="62">
        <v>-0.65000000000000024</v>
      </c>
      <c r="C171" s="62">
        <v>4.069</v>
      </c>
      <c r="D171" s="62">
        <v>1.1220000000000001</v>
      </c>
      <c r="E171" s="5">
        <f ca="1">CCB_Merrente[[#This Row],[Udlånsrente, husholdninger]]-CCB_Merrente[[#This Row],[Nationalbankens ledende pengepolitiske rente]]</f>
        <v>4.7190000000000003</v>
      </c>
      <c r="F171" s="5">
        <f ca="1">CCB_Merrente[[#This Row],[Udlånsrente, erhverv]]-CCB_Merrente[[#This Row],[Nationalbankens ledende pengepolitiske rente]]</f>
        <v>1.7720000000000002</v>
      </c>
      <c r="G171" s="5">
        <f t="shared" ca="1" si="4"/>
        <v>4.6593333333333335</v>
      </c>
      <c r="H171" s="5">
        <f t="shared" ca="1" si="5"/>
        <v>1.907</v>
      </c>
    </row>
    <row r="172" spans="1:8" x14ac:dyDescent="0.3">
      <c r="A172" s="3">
        <v>42643</v>
      </c>
      <c r="B172" s="62">
        <v>-0.65000000000000024</v>
      </c>
      <c r="C172" s="62">
        <v>3.4550000000000001</v>
      </c>
      <c r="D172" s="62">
        <v>1.125</v>
      </c>
      <c r="E172" s="5">
        <f ca="1">CCB_Merrente[[#This Row],[Udlånsrente, husholdninger]]-CCB_Merrente[[#This Row],[Nationalbankens ledende pengepolitiske rente]]</f>
        <v>4.1050000000000004</v>
      </c>
      <c r="F172" s="5">
        <f ca="1">CCB_Merrente[[#This Row],[Udlånsrente, erhverv]]-CCB_Merrente[[#This Row],[Nationalbankens ledende pengepolitiske rente]]</f>
        <v>1.7750000000000004</v>
      </c>
      <c r="G172" s="5">
        <f t="shared" ca="1" si="4"/>
        <v>4.5276666666666676</v>
      </c>
      <c r="H172" s="5">
        <f t="shared" ca="1" si="5"/>
        <v>1.909</v>
      </c>
    </row>
    <row r="173" spans="1:8" x14ac:dyDescent="0.3">
      <c r="A173" s="3">
        <v>42674</v>
      </c>
      <c r="B173" s="62">
        <v>-0.65000000000000013</v>
      </c>
      <c r="C173" s="62">
        <v>3.9060000000000001</v>
      </c>
      <c r="D173" s="62">
        <v>1.2669999999999999</v>
      </c>
      <c r="E173" s="5">
        <f ca="1">CCB_Merrente[[#This Row],[Udlånsrente, husholdninger]]-CCB_Merrente[[#This Row],[Nationalbankens ledende pengepolitiske rente]]</f>
        <v>4.556</v>
      </c>
      <c r="F173" s="5">
        <f ca="1">CCB_Merrente[[#This Row],[Udlånsrente, erhverv]]-CCB_Merrente[[#This Row],[Nationalbankens ledende pengepolitiske rente]]</f>
        <v>1.917</v>
      </c>
      <c r="G173" s="5">
        <f t="shared" ca="1" si="4"/>
        <v>4.4600000000000009</v>
      </c>
      <c r="H173" s="5">
        <f t="shared" ca="1" si="5"/>
        <v>1.8213333333333335</v>
      </c>
    </row>
    <row r="174" spans="1:8" x14ac:dyDescent="0.3">
      <c r="A174" s="3">
        <v>42704</v>
      </c>
      <c r="B174" s="62">
        <v>-0.65000000000000024</v>
      </c>
      <c r="C174" s="62">
        <v>3.99</v>
      </c>
      <c r="D174" s="62">
        <v>0.91600000000000004</v>
      </c>
      <c r="E174" s="5">
        <f ca="1">CCB_Merrente[[#This Row],[Udlånsrente, husholdninger]]-CCB_Merrente[[#This Row],[Nationalbankens ledende pengepolitiske rente]]</f>
        <v>4.6400000000000006</v>
      </c>
      <c r="F174" s="5">
        <f ca="1">CCB_Merrente[[#This Row],[Udlånsrente, erhverv]]-CCB_Merrente[[#This Row],[Nationalbankens ledende pengepolitiske rente]]</f>
        <v>1.5660000000000003</v>
      </c>
      <c r="G174" s="5">
        <f t="shared" ca="1" si="4"/>
        <v>4.4336666666666673</v>
      </c>
      <c r="H174" s="5">
        <f t="shared" ca="1" si="5"/>
        <v>1.752666666666667</v>
      </c>
    </row>
    <row r="175" spans="1:8" x14ac:dyDescent="0.3">
      <c r="A175" s="3">
        <v>42735</v>
      </c>
      <c r="B175" s="62">
        <v>-0.65000000000000013</v>
      </c>
      <c r="C175" s="62">
        <v>3.4020000000000001</v>
      </c>
      <c r="D175" s="62">
        <v>1.5349999999999999</v>
      </c>
      <c r="E175" s="5">
        <f ca="1">CCB_Merrente[[#This Row],[Udlånsrente, husholdninger]]-CCB_Merrente[[#This Row],[Nationalbankens ledende pengepolitiske rente]]</f>
        <v>4.0520000000000005</v>
      </c>
      <c r="F175" s="5">
        <f ca="1">CCB_Merrente[[#This Row],[Udlånsrente, erhverv]]-CCB_Merrente[[#This Row],[Nationalbankens ledende pengepolitiske rente]]</f>
        <v>2.1850000000000001</v>
      </c>
      <c r="G175" s="5">
        <f t="shared" ca="1" si="4"/>
        <v>4.4160000000000004</v>
      </c>
      <c r="H175" s="5">
        <f t="shared" ca="1" si="5"/>
        <v>1.8893333333333338</v>
      </c>
    </row>
    <row r="176" spans="1:8" x14ac:dyDescent="0.3">
      <c r="A176" s="3">
        <v>42766</v>
      </c>
      <c r="B176" s="62">
        <v>-0.65000000000000024</v>
      </c>
      <c r="C176" s="62">
        <v>4.0449999999999999</v>
      </c>
      <c r="D176" s="62">
        <v>1.3140000000000001</v>
      </c>
      <c r="E176" s="5">
        <f ca="1">CCB_Merrente[[#This Row],[Udlånsrente, husholdninger]]-CCB_Merrente[[#This Row],[Nationalbankens ledende pengepolitiske rente]]</f>
        <v>4.6950000000000003</v>
      </c>
      <c r="F176" s="5">
        <f ca="1">CCB_Merrente[[#This Row],[Udlånsrente, erhverv]]-CCB_Merrente[[#This Row],[Nationalbankens ledende pengepolitiske rente]]</f>
        <v>1.9640000000000004</v>
      </c>
      <c r="G176" s="5">
        <f t="shared" ca="1" si="4"/>
        <v>4.4623333333333335</v>
      </c>
      <c r="H176" s="5">
        <f t="shared" ca="1" si="5"/>
        <v>1.9050000000000002</v>
      </c>
    </row>
    <row r="177" spans="1:8" x14ac:dyDescent="0.3">
      <c r="A177" s="3">
        <v>42794</v>
      </c>
      <c r="B177" s="62">
        <v>-0.65000000000000013</v>
      </c>
      <c r="C177" s="62">
        <v>4.0730000000000004</v>
      </c>
      <c r="D177" s="62">
        <v>1.107</v>
      </c>
      <c r="E177" s="5">
        <f ca="1">CCB_Merrente[[#This Row],[Udlånsrente, husholdninger]]-CCB_Merrente[[#This Row],[Nationalbankens ledende pengepolitiske rente]]</f>
        <v>4.7230000000000008</v>
      </c>
      <c r="F177" s="5">
        <f ca="1">CCB_Merrente[[#This Row],[Udlånsrente, erhverv]]-CCB_Merrente[[#This Row],[Nationalbankens ledende pengepolitiske rente]]</f>
        <v>1.7570000000000001</v>
      </c>
      <c r="G177" s="5">
        <f t="shared" ca="1" si="4"/>
        <v>4.49</v>
      </c>
      <c r="H177" s="5">
        <f t="shared" ca="1" si="5"/>
        <v>1.9686666666666668</v>
      </c>
    </row>
    <row r="178" spans="1:8" x14ac:dyDescent="0.3">
      <c r="A178" s="3">
        <v>42825</v>
      </c>
      <c r="B178" s="62">
        <v>-0.65000000000000024</v>
      </c>
      <c r="C178" s="62">
        <v>3.4180000000000001</v>
      </c>
      <c r="D178" s="62">
        <v>1.107</v>
      </c>
      <c r="E178" s="5">
        <f ca="1">CCB_Merrente[[#This Row],[Udlånsrente, husholdninger]]-CCB_Merrente[[#This Row],[Nationalbankens ledende pengepolitiske rente]]</f>
        <v>4.0680000000000005</v>
      </c>
      <c r="F178" s="5">
        <f ca="1">CCB_Merrente[[#This Row],[Udlånsrente, erhverv]]-CCB_Merrente[[#This Row],[Nationalbankens ledende pengepolitiske rente]]</f>
        <v>1.7570000000000001</v>
      </c>
      <c r="G178" s="5">
        <f t="shared" ca="1" si="4"/>
        <v>4.4953333333333338</v>
      </c>
      <c r="H178" s="5">
        <f t="shared" ca="1" si="5"/>
        <v>1.8260000000000003</v>
      </c>
    </row>
    <row r="179" spans="1:8" x14ac:dyDescent="0.3">
      <c r="A179" s="3">
        <v>42855</v>
      </c>
      <c r="B179" s="62">
        <v>-0.65000000000000013</v>
      </c>
      <c r="C179" s="62">
        <v>3.952</v>
      </c>
      <c r="D179" s="62">
        <v>0.96299999999999997</v>
      </c>
      <c r="E179" s="5">
        <f ca="1">CCB_Merrente[[#This Row],[Udlånsrente, husholdninger]]-CCB_Merrente[[#This Row],[Nationalbankens ledende pengepolitiske rente]]</f>
        <v>4.6020000000000003</v>
      </c>
      <c r="F179" s="5">
        <f ca="1">CCB_Merrente[[#This Row],[Udlånsrente, erhverv]]-CCB_Merrente[[#This Row],[Nationalbankens ledende pengepolitiske rente]]</f>
        <v>1.613</v>
      </c>
      <c r="G179" s="5">
        <f t="shared" ca="1" si="4"/>
        <v>4.4643333333333333</v>
      </c>
      <c r="H179" s="5">
        <f t="shared" ca="1" si="5"/>
        <v>1.7090000000000003</v>
      </c>
    </row>
    <row r="180" spans="1:8" x14ac:dyDescent="0.3">
      <c r="A180" s="3">
        <v>42886</v>
      </c>
      <c r="B180" s="62">
        <v>-0.65000000000000013</v>
      </c>
      <c r="C180" s="62">
        <v>3.94</v>
      </c>
      <c r="D180" s="62">
        <v>0.88500000000000001</v>
      </c>
      <c r="E180" s="5">
        <f ca="1">CCB_Merrente[[#This Row],[Udlånsrente, husholdninger]]-CCB_Merrente[[#This Row],[Nationalbankens ledende pengepolitiske rente]]</f>
        <v>4.59</v>
      </c>
      <c r="F180" s="5">
        <f ca="1">CCB_Merrente[[#This Row],[Udlånsrente, erhverv]]-CCB_Merrente[[#This Row],[Nationalbankens ledende pengepolitiske rente]]</f>
        <v>1.5350000000000001</v>
      </c>
      <c r="G180" s="5">
        <f t="shared" ca="1" si="4"/>
        <v>4.4200000000000008</v>
      </c>
      <c r="H180" s="5">
        <f t="shared" ca="1" si="5"/>
        <v>1.635</v>
      </c>
    </row>
    <row r="181" spans="1:8" x14ac:dyDescent="0.3">
      <c r="A181" s="3">
        <v>42916</v>
      </c>
      <c r="B181" s="62">
        <v>-0.65000000000000013</v>
      </c>
      <c r="C181" s="62">
        <v>3.7189999999999999</v>
      </c>
      <c r="D181" s="62">
        <v>1.08</v>
      </c>
      <c r="E181" s="5">
        <f ca="1">CCB_Merrente[[#This Row],[Udlånsrente, husholdninger]]-CCB_Merrente[[#This Row],[Nationalbankens ledende pengepolitiske rente]]</f>
        <v>4.3689999999999998</v>
      </c>
      <c r="F181" s="5">
        <f ca="1">CCB_Merrente[[#This Row],[Udlånsrente, erhverv]]-CCB_Merrente[[#This Row],[Nationalbankens ledende pengepolitiske rente]]</f>
        <v>1.7300000000000002</v>
      </c>
      <c r="G181" s="5">
        <f t="shared" ca="1" si="4"/>
        <v>4.5203333333333333</v>
      </c>
      <c r="H181" s="5">
        <f t="shared" ca="1" si="5"/>
        <v>1.6260000000000001</v>
      </c>
    </row>
    <row r="182" spans="1:8" x14ac:dyDescent="0.3">
      <c r="A182" s="3">
        <v>42947</v>
      </c>
      <c r="B182" s="62">
        <v>-0.65000000000000013</v>
      </c>
      <c r="C182" s="62">
        <v>3.9009999999999998</v>
      </c>
      <c r="D182" s="62">
        <v>1.3129999999999999</v>
      </c>
      <c r="E182" s="5">
        <f ca="1">CCB_Merrente[[#This Row],[Udlånsrente, husholdninger]]-CCB_Merrente[[#This Row],[Nationalbankens ledende pengepolitiske rente]]</f>
        <v>4.5510000000000002</v>
      </c>
      <c r="F182" s="5">
        <f ca="1">CCB_Merrente[[#This Row],[Udlånsrente, erhverv]]-CCB_Merrente[[#This Row],[Nationalbankens ledende pengepolitiske rente]]</f>
        <v>1.9630000000000001</v>
      </c>
      <c r="G182" s="5">
        <f t="shared" ca="1" si="4"/>
        <v>4.503333333333333</v>
      </c>
      <c r="H182" s="5">
        <f t="shared" ca="1" si="5"/>
        <v>1.7426666666666668</v>
      </c>
    </row>
    <row r="183" spans="1:8" x14ac:dyDescent="0.3">
      <c r="A183" s="3">
        <v>42978</v>
      </c>
      <c r="B183" s="62">
        <v>-0.65000000000000024</v>
      </c>
      <c r="C183" s="62">
        <v>3.7749999999999999</v>
      </c>
      <c r="D183" s="62">
        <v>0.57899999999999996</v>
      </c>
      <c r="E183" s="5">
        <f ca="1">CCB_Merrente[[#This Row],[Udlånsrente, husholdninger]]-CCB_Merrente[[#This Row],[Nationalbankens ledende pengepolitiske rente]]</f>
        <v>4.4249999999999998</v>
      </c>
      <c r="F183" s="5">
        <f ca="1">CCB_Merrente[[#This Row],[Udlånsrente, erhverv]]-CCB_Merrente[[#This Row],[Nationalbankens ledende pengepolitiske rente]]</f>
        <v>1.2290000000000001</v>
      </c>
      <c r="G183" s="5">
        <f t="shared" ca="1" si="4"/>
        <v>4.4483333333333333</v>
      </c>
      <c r="H183" s="5">
        <f t="shared" ca="1" si="5"/>
        <v>1.6406666666666669</v>
      </c>
    </row>
    <row r="184" spans="1:8" x14ac:dyDescent="0.3">
      <c r="A184" s="3">
        <v>43008</v>
      </c>
      <c r="B184" s="62">
        <v>-0.65000000000000013</v>
      </c>
      <c r="C184" s="62">
        <v>3.45</v>
      </c>
      <c r="D184" s="62">
        <v>0.92800000000000005</v>
      </c>
      <c r="E184" s="5">
        <f ca="1">CCB_Merrente[[#This Row],[Udlånsrente, husholdninger]]-CCB_Merrente[[#This Row],[Nationalbankens ledende pengepolitiske rente]]</f>
        <v>4.1000000000000005</v>
      </c>
      <c r="F184" s="5">
        <f ca="1">CCB_Merrente[[#This Row],[Udlånsrente, erhverv]]-CCB_Merrente[[#This Row],[Nationalbankens ledende pengepolitiske rente]]</f>
        <v>1.5780000000000003</v>
      </c>
      <c r="G184" s="5">
        <f t="shared" ca="1" si="4"/>
        <v>4.3586666666666671</v>
      </c>
      <c r="H184" s="5">
        <f t="shared" ca="1" si="5"/>
        <v>1.59</v>
      </c>
    </row>
    <row r="185" spans="1:8" x14ac:dyDescent="0.3">
      <c r="A185" s="3">
        <v>43039</v>
      </c>
      <c r="B185" s="62">
        <v>-0.65000000000000024</v>
      </c>
      <c r="C185" s="62">
        <v>3.819</v>
      </c>
      <c r="D185" s="62">
        <v>1.3080000000000001</v>
      </c>
      <c r="E185" s="5">
        <f ca="1">CCB_Merrente[[#This Row],[Udlånsrente, husholdninger]]-CCB_Merrente[[#This Row],[Nationalbankens ledende pengepolitiske rente]]</f>
        <v>4.4690000000000003</v>
      </c>
      <c r="F185" s="5">
        <f ca="1">CCB_Merrente[[#This Row],[Udlånsrente, erhverv]]-CCB_Merrente[[#This Row],[Nationalbankens ledende pengepolitiske rente]]</f>
        <v>1.9580000000000002</v>
      </c>
      <c r="G185" s="5">
        <f t="shared" ca="1" si="4"/>
        <v>4.3313333333333333</v>
      </c>
      <c r="H185" s="5">
        <f t="shared" ca="1" si="5"/>
        <v>1.5883333333333336</v>
      </c>
    </row>
    <row r="186" spans="1:8" x14ac:dyDescent="0.3">
      <c r="A186" s="3">
        <v>43069</v>
      </c>
      <c r="B186" s="62">
        <v>-0.65000000000000024</v>
      </c>
      <c r="C186" s="62">
        <v>3.9220000000000002</v>
      </c>
      <c r="D186" s="62">
        <v>1.079</v>
      </c>
      <c r="E186" s="5">
        <f ca="1">CCB_Merrente[[#This Row],[Udlånsrente, husholdninger]]-CCB_Merrente[[#This Row],[Nationalbankens ledende pengepolitiske rente]]</f>
        <v>4.5720000000000001</v>
      </c>
      <c r="F186" s="5">
        <f ca="1">CCB_Merrente[[#This Row],[Udlånsrente, erhverv]]-CCB_Merrente[[#This Row],[Nationalbankens ledende pengepolitiske rente]]</f>
        <v>1.7290000000000001</v>
      </c>
      <c r="G186" s="5">
        <f t="shared" ca="1" si="4"/>
        <v>4.3803333333333336</v>
      </c>
      <c r="H186" s="5">
        <f t="shared" ca="1" si="5"/>
        <v>1.7550000000000001</v>
      </c>
    </row>
    <row r="187" spans="1:8" x14ac:dyDescent="0.3">
      <c r="A187" s="3">
        <v>43100</v>
      </c>
      <c r="B187" s="62">
        <v>-0.65000000000000013</v>
      </c>
      <c r="C187" s="62">
        <v>3.1880000000000002</v>
      </c>
      <c r="D187" s="62">
        <v>1.264</v>
      </c>
      <c r="E187" s="5">
        <f ca="1">CCB_Merrente[[#This Row],[Udlånsrente, husholdninger]]-CCB_Merrente[[#This Row],[Nationalbankens ledende pengepolitiske rente]]</f>
        <v>3.8380000000000001</v>
      </c>
      <c r="F187" s="5">
        <f ca="1">CCB_Merrente[[#This Row],[Udlånsrente, erhverv]]-CCB_Merrente[[#This Row],[Nationalbankens ledende pengepolitiske rente]]</f>
        <v>1.9140000000000001</v>
      </c>
      <c r="G187" s="5">
        <f t="shared" ca="1" si="4"/>
        <v>4.2930000000000001</v>
      </c>
      <c r="H187" s="5">
        <f t="shared" ca="1" si="5"/>
        <v>1.8670000000000002</v>
      </c>
    </row>
    <row r="188" spans="1:8" x14ac:dyDescent="0.3">
      <c r="A188" s="3">
        <v>43131</v>
      </c>
      <c r="B188" s="62">
        <v>-0.65000000000000024</v>
      </c>
      <c r="C188" s="62">
        <v>3.6819999999999999</v>
      </c>
      <c r="D188" s="62">
        <v>1.5669999999999999</v>
      </c>
      <c r="E188" s="5">
        <f ca="1">CCB_Merrente[[#This Row],[Udlånsrente, husholdninger]]-CCB_Merrente[[#This Row],[Nationalbankens ledende pengepolitiske rente]]</f>
        <v>4.3319999999999999</v>
      </c>
      <c r="F188" s="5">
        <f ca="1">CCB_Merrente[[#This Row],[Udlånsrente, erhverv]]-CCB_Merrente[[#This Row],[Nationalbankens ledende pengepolitiske rente]]</f>
        <v>2.2170000000000001</v>
      </c>
      <c r="G188" s="5">
        <f t="shared" ca="1" si="4"/>
        <v>4.2473333333333336</v>
      </c>
      <c r="H188" s="5">
        <f t="shared" ca="1" si="5"/>
        <v>1.9533333333333334</v>
      </c>
    </row>
    <row r="189" spans="1:8" x14ac:dyDescent="0.3">
      <c r="A189" s="3">
        <v>43159</v>
      </c>
      <c r="B189" s="62">
        <v>-0.65000000000000013</v>
      </c>
      <c r="C189" s="62">
        <v>3.2269999999999999</v>
      </c>
      <c r="D189" s="62">
        <v>1.1759999999999999</v>
      </c>
      <c r="E189" s="5">
        <f ca="1">CCB_Merrente[[#This Row],[Udlånsrente, husholdninger]]-CCB_Merrente[[#This Row],[Nationalbankens ledende pengepolitiske rente]]</f>
        <v>3.8769999999999998</v>
      </c>
      <c r="F189" s="5">
        <f ca="1">CCB_Merrente[[#This Row],[Udlånsrente, erhverv]]-CCB_Merrente[[#This Row],[Nationalbankens ledende pengepolitiske rente]]</f>
        <v>1.8260000000000001</v>
      </c>
      <c r="G189" s="5">
        <f t="shared" ca="1" si="4"/>
        <v>4.0156666666666672</v>
      </c>
      <c r="H189" s="5">
        <f t="shared" ca="1" si="5"/>
        <v>1.9856666666666669</v>
      </c>
    </row>
    <row r="190" spans="1:8" x14ac:dyDescent="0.3">
      <c r="A190" s="3">
        <v>43190</v>
      </c>
      <c r="B190" s="62">
        <v>-0.65000000000000013</v>
      </c>
      <c r="C190" s="62">
        <v>3.1640000000000001</v>
      </c>
      <c r="D190" s="62">
        <v>0.98699999999999999</v>
      </c>
      <c r="E190" s="5">
        <f ca="1">CCB_Merrente[[#This Row],[Udlånsrente, husholdninger]]-CCB_Merrente[[#This Row],[Nationalbankens ledende pengepolitiske rente]]</f>
        <v>3.8140000000000001</v>
      </c>
      <c r="F190" s="5">
        <f ca="1">CCB_Merrente[[#This Row],[Udlånsrente, erhverv]]-CCB_Merrente[[#This Row],[Nationalbankens ledende pengepolitiske rente]]</f>
        <v>1.637</v>
      </c>
      <c r="G190" s="5">
        <f t="shared" ca="1" si="4"/>
        <v>4.0076666666666663</v>
      </c>
      <c r="H190" s="5">
        <f t="shared" ca="1" si="5"/>
        <v>1.8933333333333333</v>
      </c>
    </row>
    <row r="191" spans="1:8" x14ac:dyDescent="0.3">
      <c r="A191" s="3">
        <v>43220</v>
      </c>
      <c r="B191" s="62">
        <v>-0.65000000000000013</v>
      </c>
      <c r="C191" s="62">
        <v>3.1579999999999999</v>
      </c>
      <c r="D191" s="62">
        <v>0.90800000000000003</v>
      </c>
      <c r="E191" s="5">
        <f ca="1">CCB_Merrente[[#This Row],[Udlånsrente, husholdninger]]-CCB_Merrente[[#This Row],[Nationalbankens ledende pengepolitiske rente]]</f>
        <v>3.8079999999999998</v>
      </c>
      <c r="F191" s="5">
        <f ca="1">CCB_Merrente[[#This Row],[Udlånsrente, erhverv]]-CCB_Merrente[[#This Row],[Nationalbankens ledende pengepolitiske rente]]</f>
        <v>1.5580000000000003</v>
      </c>
      <c r="G191" s="5">
        <f t="shared" ca="1" si="4"/>
        <v>3.8329999999999997</v>
      </c>
      <c r="H191" s="5">
        <f t="shared" ca="1" si="5"/>
        <v>1.6736666666666669</v>
      </c>
    </row>
    <row r="192" spans="1:8" x14ac:dyDescent="0.3">
      <c r="A192" s="3">
        <v>43251</v>
      </c>
      <c r="B192" s="62">
        <v>-0.65000000000000013</v>
      </c>
      <c r="C192" s="62">
        <v>3.8159999999999998</v>
      </c>
      <c r="D192" s="62">
        <v>0.442</v>
      </c>
      <c r="E192" s="5">
        <f ca="1">CCB_Merrente[[#This Row],[Udlånsrente, husholdninger]]-CCB_Merrente[[#This Row],[Nationalbankens ledende pengepolitiske rente]]</f>
        <v>4.4660000000000002</v>
      </c>
      <c r="F192" s="5">
        <f ca="1">CCB_Merrente[[#This Row],[Udlånsrente, erhverv]]-CCB_Merrente[[#This Row],[Nationalbankens ledende pengepolitiske rente]]</f>
        <v>1.0920000000000001</v>
      </c>
      <c r="G192" s="5">
        <f t="shared" ca="1" si="4"/>
        <v>4.0293333333333337</v>
      </c>
      <c r="H192" s="5">
        <f t="shared" ca="1" si="5"/>
        <v>1.4290000000000003</v>
      </c>
    </row>
    <row r="193" spans="1:8" x14ac:dyDescent="0.3">
      <c r="A193" s="3">
        <v>43281</v>
      </c>
      <c r="B193" s="62">
        <v>-0.65000000000000013</v>
      </c>
      <c r="C193" s="62">
        <v>3.3820000000000001</v>
      </c>
      <c r="D193" s="62">
        <v>0.77100000000000002</v>
      </c>
      <c r="E193" s="5">
        <f ca="1">CCB_Merrente[[#This Row],[Udlånsrente, husholdninger]]-CCB_Merrente[[#This Row],[Nationalbankens ledende pengepolitiske rente]]</f>
        <v>4.032</v>
      </c>
      <c r="F193" s="5">
        <f ca="1">CCB_Merrente[[#This Row],[Udlånsrente, erhverv]]-CCB_Merrente[[#This Row],[Nationalbankens ledende pengepolitiske rente]]</f>
        <v>1.4210000000000003</v>
      </c>
      <c r="G193" s="5">
        <f t="shared" ca="1" si="4"/>
        <v>4.1020000000000003</v>
      </c>
      <c r="H193" s="5">
        <f t="shared" ca="1" si="5"/>
        <v>1.3570000000000002</v>
      </c>
    </row>
    <row r="194" spans="1:8" x14ac:dyDescent="0.3">
      <c r="A194" s="3">
        <v>43312</v>
      </c>
      <c r="B194" s="62">
        <v>-0.65000000000000024</v>
      </c>
      <c r="C194" s="62">
        <v>3.69</v>
      </c>
      <c r="D194" s="62">
        <v>0.58499999999999996</v>
      </c>
      <c r="E194" s="5">
        <f ca="1">CCB_Merrente[[#This Row],[Udlånsrente, husholdninger]]-CCB_Merrente[[#This Row],[Nationalbankens ledende pengepolitiske rente]]</f>
        <v>4.34</v>
      </c>
      <c r="F194" s="5">
        <f ca="1">CCB_Merrente[[#This Row],[Udlånsrente, erhverv]]-CCB_Merrente[[#This Row],[Nationalbankens ledende pengepolitiske rente]]</f>
        <v>1.2350000000000003</v>
      </c>
      <c r="G194" s="5">
        <f t="shared" ca="1" si="4"/>
        <v>4.2793333333333337</v>
      </c>
      <c r="H194" s="5">
        <f t="shared" ca="1" si="5"/>
        <v>1.2493333333333336</v>
      </c>
    </row>
    <row r="195" spans="1:8" x14ac:dyDescent="0.3">
      <c r="A195" s="3">
        <v>43343</v>
      </c>
      <c r="B195" s="62">
        <v>-0.65000000000000024</v>
      </c>
      <c r="C195" s="62">
        <v>3.7480000000000002</v>
      </c>
      <c r="D195" s="62">
        <v>0.54400000000000004</v>
      </c>
      <c r="E195" s="5">
        <f ca="1">CCB_Merrente[[#This Row],[Udlånsrente, husholdninger]]-CCB_Merrente[[#This Row],[Nationalbankens ledende pengepolitiske rente]]</f>
        <v>4.3980000000000006</v>
      </c>
      <c r="F195" s="5">
        <f ca="1">CCB_Merrente[[#This Row],[Udlånsrente, erhverv]]-CCB_Merrente[[#This Row],[Nationalbankens ledende pengepolitiske rente]]</f>
        <v>1.1940000000000004</v>
      </c>
      <c r="G195" s="5">
        <f t="shared" ca="1" si="4"/>
        <v>4.2566666666666668</v>
      </c>
      <c r="H195" s="5">
        <f t="shared" ca="1" si="5"/>
        <v>1.2833333333333337</v>
      </c>
    </row>
    <row r="196" spans="1:8" x14ac:dyDescent="0.3">
      <c r="A196" s="3">
        <v>43373</v>
      </c>
      <c r="B196" s="62">
        <v>-0.65000000000000013</v>
      </c>
      <c r="C196" s="62">
        <v>3.45</v>
      </c>
      <c r="D196" s="62">
        <v>0.63700000000000001</v>
      </c>
      <c r="E196" s="5">
        <f ca="1">CCB_Merrente[[#This Row],[Udlånsrente, husholdninger]]-CCB_Merrente[[#This Row],[Nationalbankens ledende pengepolitiske rente]]</f>
        <v>4.1000000000000005</v>
      </c>
      <c r="F196" s="5">
        <f ca="1">CCB_Merrente[[#This Row],[Udlånsrente, erhverv]]-CCB_Merrente[[#This Row],[Nationalbankens ledende pengepolitiske rente]]</f>
        <v>1.2870000000000001</v>
      </c>
      <c r="G196" s="5">
        <f t="shared" ca="1" si="4"/>
        <v>4.2793333333333337</v>
      </c>
      <c r="H196" s="5">
        <f t="shared" ca="1" si="5"/>
        <v>1.238666666666667</v>
      </c>
    </row>
    <row r="197" spans="1:8" x14ac:dyDescent="0.3">
      <c r="A197" s="3">
        <v>43404</v>
      </c>
      <c r="B197" s="62">
        <v>-0.65000000000000024</v>
      </c>
      <c r="C197" s="62">
        <v>3.5750000000000002</v>
      </c>
      <c r="D197" s="62">
        <v>0.47399999999999998</v>
      </c>
      <c r="E197" s="5">
        <f ca="1">CCB_Merrente[[#This Row],[Udlånsrente, husholdninger]]-CCB_Merrente[[#This Row],[Nationalbankens ledende pengepolitiske rente]]</f>
        <v>4.2250000000000005</v>
      </c>
      <c r="F197" s="5">
        <f ca="1">CCB_Merrente[[#This Row],[Udlånsrente, erhverv]]-CCB_Merrente[[#This Row],[Nationalbankens ledende pengepolitiske rente]]</f>
        <v>1.1240000000000001</v>
      </c>
      <c r="G197" s="5">
        <f t="shared" ca="1" si="4"/>
        <v>4.2410000000000005</v>
      </c>
      <c r="H197" s="5">
        <f t="shared" ca="1" si="5"/>
        <v>1.2016666666666669</v>
      </c>
    </row>
    <row r="198" spans="1:8" x14ac:dyDescent="0.3">
      <c r="A198" s="3">
        <v>43434</v>
      </c>
      <c r="B198" s="62">
        <v>-0.65000000000000024</v>
      </c>
      <c r="C198" s="62">
        <v>3.87</v>
      </c>
      <c r="D198" s="62">
        <v>0.40899999999999997</v>
      </c>
      <c r="E198" s="5">
        <f ca="1">CCB_Merrente[[#This Row],[Udlånsrente, husholdninger]]-CCB_Merrente[[#This Row],[Nationalbankens ledende pengepolitiske rente]]</f>
        <v>4.5200000000000005</v>
      </c>
      <c r="F198" s="5">
        <f ca="1">CCB_Merrente[[#This Row],[Udlånsrente, erhverv]]-CCB_Merrente[[#This Row],[Nationalbankens ledende pengepolitiske rente]]</f>
        <v>1.0590000000000002</v>
      </c>
      <c r="G198" s="5">
        <f t="shared" ca="1" si="4"/>
        <v>4.2816666666666672</v>
      </c>
      <c r="H198" s="5">
        <f t="shared" ca="1" si="5"/>
        <v>1.156666666666667</v>
      </c>
    </row>
    <row r="199" spans="1:8" x14ac:dyDescent="0.3">
      <c r="A199" s="3">
        <v>43465</v>
      </c>
      <c r="B199" s="62">
        <v>-0.65000000000000013</v>
      </c>
      <c r="C199" s="62">
        <v>3.3039999999999998</v>
      </c>
      <c r="D199" s="62">
        <v>0.64200000000000002</v>
      </c>
      <c r="E199" s="5">
        <f ca="1">CCB_Merrente[[#This Row],[Udlånsrente, husholdninger]]-CCB_Merrente[[#This Row],[Nationalbankens ledende pengepolitiske rente]]</f>
        <v>3.9539999999999997</v>
      </c>
      <c r="F199" s="5">
        <f ca="1">CCB_Merrente[[#This Row],[Udlånsrente, erhverv]]-CCB_Merrente[[#This Row],[Nationalbankens ledende pengepolitiske rente]]</f>
        <v>1.2920000000000003</v>
      </c>
      <c r="G199" s="5">
        <f t="shared" ca="1" si="4"/>
        <v>4.2330000000000005</v>
      </c>
      <c r="H199" s="5">
        <f t="shared" ca="1" si="5"/>
        <v>1.1583333333333334</v>
      </c>
    </row>
    <row r="200" spans="1:8" x14ac:dyDescent="0.3">
      <c r="A200" s="3">
        <v>43496</v>
      </c>
      <c r="B200" s="62">
        <v>-0.65000000000000024</v>
      </c>
      <c r="C200" s="62">
        <v>3.6970000000000001</v>
      </c>
      <c r="D200" s="62">
        <v>0.58799999999999997</v>
      </c>
      <c r="E200" s="5">
        <f ca="1">CCB_Merrente[[#This Row],[Udlånsrente, husholdninger]]-CCB_Merrente[[#This Row],[Nationalbankens ledende pengepolitiske rente]]</f>
        <v>4.3470000000000004</v>
      </c>
      <c r="F200" s="5">
        <f ca="1">CCB_Merrente[[#This Row],[Udlånsrente, erhverv]]-CCB_Merrente[[#This Row],[Nationalbankens ledende pengepolitiske rente]]</f>
        <v>1.2380000000000002</v>
      </c>
      <c r="G200" s="5">
        <f t="shared" ref="G200:G221" ca="1" si="6">IF(ISNUMBER(E198),AVERAGE(E198:E200),NA())</f>
        <v>4.2736666666666672</v>
      </c>
      <c r="H200" s="5">
        <f t="shared" ref="H200:H221" ca="1" si="7">IF(ISNUMBER(F198),AVERAGE(F198:F200),NA())</f>
        <v>1.1963333333333335</v>
      </c>
    </row>
    <row r="201" spans="1:8" x14ac:dyDescent="0.3">
      <c r="A201" s="3">
        <v>43524</v>
      </c>
      <c r="B201" s="62">
        <v>-0.65000000000000013</v>
      </c>
      <c r="C201" s="62">
        <v>3.7829999999999999</v>
      </c>
      <c r="D201" s="62">
        <v>0.71099999999999997</v>
      </c>
      <c r="E201" s="5">
        <f ca="1">CCB_Merrente[[#This Row],[Udlånsrente, husholdninger]]-CCB_Merrente[[#This Row],[Nationalbankens ledende pengepolitiske rente]]</f>
        <v>4.4329999999999998</v>
      </c>
      <c r="F201" s="5">
        <f ca="1">CCB_Merrente[[#This Row],[Udlånsrente, erhverv]]-CCB_Merrente[[#This Row],[Nationalbankens ledende pengepolitiske rente]]</f>
        <v>1.3610000000000002</v>
      </c>
      <c r="G201" s="5">
        <f t="shared" ca="1" si="6"/>
        <v>4.2446666666666664</v>
      </c>
      <c r="H201" s="5">
        <f t="shared" ca="1" si="7"/>
        <v>1.2970000000000002</v>
      </c>
    </row>
    <row r="202" spans="1:8" x14ac:dyDescent="0.3">
      <c r="A202" s="3">
        <v>43555</v>
      </c>
      <c r="B202" s="62">
        <v>-0.65000000000000013</v>
      </c>
      <c r="C202" s="62">
        <v>3.4089999999999998</v>
      </c>
      <c r="D202" s="62">
        <v>0.67600000000000005</v>
      </c>
      <c r="E202" s="5">
        <f ca="1">CCB_Merrente[[#This Row],[Udlånsrente, husholdninger]]-CCB_Merrente[[#This Row],[Nationalbankens ledende pengepolitiske rente]]</f>
        <v>4.0590000000000002</v>
      </c>
      <c r="F202" s="5">
        <f ca="1">CCB_Merrente[[#This Row],[Udlånsrente, erhverv]]-CCB_Merrente[[#This Row],[Nationalbankens ledende pengepolitiske rente]]</f>
        <v>1.3260000000000001</v>
      </c>
      <c r="G202" s="5">
        <f t="shared" ca="1" si="6"/>
        <v>4.2796666666666674</v>
      </c>
      <c r="H202" s="5">
        <f t="shared" ca="1" si="7"/>
        <v>1.3083333333333333</v>
      </c>
    </row>
    <row r="203" spans="1:8" x14ac:dyDescent="0.3">
      <c r="A203" s="3">
        <v>43585</v>
      </c>
      <c r="B203" s="62">
        <v>-0.65000000000000013</v>
      </c>
      <c r="C203" s="62">
        <v>3.8540000000000001</v>
      </c>
      <c r="D203" s="62">
        <v>0.56299999999999994</v>
      </c>
      <c r="E203" s="5">
        <f ca="1">CCB_Merrente[[#This Row],[Udlånsrente, husholdninger]]-CCB_Merrente[[#This Row],[Nationalbankens ledende pengepolitiske rente]]</f>
        <v>4.5040000000000004</v>
      </c>
      <c r="F203" s="5">
        <f ca="1">CCB_Merrente[[#This Row],[Udlånsrente, erhverv]]-CCB_Merrente[[#This Row],[Nationalbankens ledende pengepolitiske rente]]</f>
        <v>1.2130000000000001</v>
      </c>
      <c r="G203" s="5">
        <f t="shared" ca="1" si="6"/>
        <v>4.3320000000000007</v>
      </c>
      <c r="H203" s="5">
        <f t="shared" ca="1" si="7"/>
        <v>1.3</v>
      </c>
    </row>
    <row r="204" spans="1:8" x14ac:dyDescent="0.3">
      <c r="A204" s="3">
        <v>43616</v>
      </c>
      <c r="B204" s="62">
        <v>-0.65000000000000013</v>
      </c>
      <c r="C204" s="62">
        <v>3.71</v>
      </c>
      <c r="D204" s="62">
        <v>0.51100000000000001</v>
      </c>
      <c r="E204" s="5">
        <f ca="1">CCB_Merrente[[#This Row],[Udlånsrente, husholdninger]]-CCB_Merrente[[#This Row],[Nationalbankens ledende pengepolitiske rente]]</f>
        <v>4.3600000000000003</v>
      </c>
      <c r="F204" s="5">
        <f ca="1">CCB_Merrente[[#This Row],[Udlånsrente, erhverv]]-CCB_Merrente[[#This Row],[Nationalbankens ledende pengepolitiske rente]]</f>
        <v>1.161</v>
      </c>
      <c r="G204" s="5">
        <f t="shared" ca="1" si="6"/>
        <v>4.307666666666667</v>
      </c>
      <c r="H204" s="5">
        <f t="shared" ca="1" si="7"/>
        <v>1.2333333333333334</v>
      </c>
    </row>
    <row r="205" spans="1:8" x14ac:dyDescent="0.3">
      <c r="A205" s="3">
        <v>43646</v>
      </c>
      <c r="B205" s="62">
        <v>-0.65000000000000013</v>
      </c>
      <c r="C205" s="62">
        <v>3.593</v>
      </c>
      <c r="D205" s="62">
        <v>0.78800000000000003</v>
      </c>
      <c r="E205" s="5">
        <f ca="1">CCB_Merrente[[#This Row],[Udlånsrente, husholdninger]]-CCB_Merrente[[#This Row],[Nationalbankens ledende pengepolitiske rente]]</f>
        <v>4.2430000000000003</v>
      </c>
      <c r="F205" s="5">
        <f ca="1">CCB_Merrente[[#This Row],[Udlånsrente, erhverv]]-CCB_Merrente[[#This Row],[Nationalbankens ledende pengepolitiske rente]]</f>
        <v>1.4380000000000002</v>
      </c>
      <c r="G205" s="5">
        <f t="shared" ca="1" si="6"/>
        <v>4.3690000000000007</v>
      </c>
      <c r="H205" s="5">
        <f t="shared" ca="1" si="7"/>
        <v>1.2706666666666668</v>
      </c>
    </row>
    <row r="206" spans="1:8" x14ac:dyDescent="0.3">
      <c r="A206" s="3">
        <v>43677</v>
      </c>
      <c r="B206" s="62">
        <v>-0.65000000000000024</v>
      </c>
      <c r="C206" s="62">
        <v>3.3849999999999998</v>
      </c>
      <c r="D206" s="62">
        <v>0.94899999999999995</v>
      </c>
      <c r="E206" s="5">
        <f ca="1">CCB_Merrente[[#This Row],[Udlånsrente, husholdninger]]-CCB_Merrente[[#This Row],[Nationalbankens ledende pengepolitiske rente]]</f>
        <v>4.0350000000000001</v>
      </c>
      <c r="F206" s="5">
        <f ca="1">CCB_Merrente[[#This Row],[Udlånsrente, erhverv]]-CCB_Merrente[[#This Row],[Nationalbankens ledende pengepolitiske rente]]</f>
        <v>1.5990000000000002</v>
      </c>
      <c r="G206" s="5">
        <f t="shared" ca="1" si="6"/>
        <v>4.2126666666666672</v>
      </c>
      <c r="H206" s="5">
        <f t="shared" ca="1" si="7"/>
        <v>1.3993333333333335</v>
      </c>
    </row>
    <row r="207" spans="1:8" x14ac:dyDescent="0.3">
      <c r="A207" s="3">
        <v>43708</v>
      </c>
      <c r="B207" s="62">
        <v>-0.65000000000000024</v>
      </c>
      <c r="C207" s="62">
        <v>3.6850000000000001</v>
      </c>
      <c r="D207" s="62">
        <v>0.58299999999999996</v>
      </c>
      <c r="E207" s="5">
        <f ca="1">CCB_Merrente[[#This Row],[Udlånsrente, husholdninger]]-CCB_Merrente[[#This Row],[Nationalbankens ledende pengepolitiske rente]]</f>
        <v>4.335</v>
      </c>
      <c r="F207" s="5">
        <f ca="1">CCB_Merrente[[#This Row],[Udlånsrente, erhverv]]-CCB_Merrente[[#This Row],[Nationalbankens ledende pengepolitiske rente]]</f>
        <v>1.2330000000000001</v>
      </c>
      <c r="G207" s="5">
        <f t="shared" ca="1" si="6"/>
        <v>4.2043333333333335</v>
      </c>
      <c r="H207" s="5">
        <f t="shared" ca="1" si="7"/>
        <v>1.4233333333333336</v>
      </c>
    </row>
    <row r="208" spans="1:8" x14ac:dyDescent="0.3">
      <c r="A208" s="3">
        <v>43738</v>
      </c>
      <c r="B208" s="62">
        <v>-0.70714285714285718</v>
      </c>
      <c r="C208" s="62">
        <v>3.4380000000000002</v>
      </c>
      <c r="D208" s="62">
        <v>0.80600000000000005</v>
      </c>
      <c r="E208" s="5">
        <f ca="1">CCB_Merrente[[#This Row],[Udlånsrente, husholdninger]]-CCB_Merrente[[#This Row],[Nationalbankens ledende pengepolitiske rente]]</f>
        <v>4.145142857142857</v>
      </c>
      <c r="F208" s="5">
        <f ca="1">CCB_Merrente[[#This Row],[Udlånsrente, erhverv]]-CCB_Merrente[[#This Row],[Nationalbankens ledende pengepolitiske rente]]</f>
        <v>1.5131428571428573</v>
      </c>
      <c r="G208" s="5">
        <f t="shared" ca="1" si="6"/>
        <v>4.1717142857142866</v>
      </c>
      <c r="H208" s="5">
        <f t="shared" ca="1" si="7"/>
        <v>1.4483809523809523</v>
      </c>
    </row>
    <row r="209" spans="1:8" x14ac:dyDescent="0.3">
      <c r="A209" s="3">
        <v>43769</v>
      </c>
      <c r="B209" s="62">
        <v>-0.75</v>
      </c>
      <c r="C209" s="62">
        <v>3.1619999999999999</v>
      </c>
      <c r="D209" s="62">
        <v>0.77600000000000002</v>
      </c>
      <c r="E209" s="5">
        <f ca="1">CCB_Merrente[[#This Row],[Udlånsrente, husholdninger]]-CCB_Merrente[[#This Row],[Nationalbankens ledende pengepolitiske rente]]</f>
        <v>3.9119999999999999</v>
      </c>
      <c r="F209" s="5">
        <f ca="1">CCB_Merrente[[#This Row],[Udlånsrente, erhverv]]-CCB_Merrente[[#This Row],[Nationalbankens ledende pengepolitiske rente]]</f>
        <v>1.526</v>
      </c>
      <c r="G209" s="5">
        <f t="shared" ca="1" si="6"/>
        <v>4.1307142857142862</v>
      </c>
      <c r="H209" s="5">
        <f t="shared" ca="1" si="7"/>
        <v>1.4240476190476192</v>
      </c>
    </row>
    <row r="210" spans="1:8" x14ac:dyDescent="0.3">
      <c r="A210" s="3">
        <v>43799</v>
      </c>
      <c r="B210" s="62">
        <v>-0.75</v>
      </c>
      <c r="C210" s="62">
        <v>3.613</v>
      </c>
      <c r="D210" s="62">
        <v>0.54900000000000004</v>
      </c>
      <c r="E210" s="5">
        <f ca="1">CCB_Merrente[[#This Row],[Udlånsrente, husholdninger]]-CCB_Merrente[[#This Row],[Nationalbankens ledende pengepolitiske rente]]</f>
        <v>4.3629999999999995</v>
      </c>
      <c r="F210" s="5">
        <f ca="1">CCB_Merrente[[#This Row],[Udlånsrente, erhverv]]-CCB_Merrente[[#This Row],[Nationalbankens ledende pengepolitiske rente]]</f>
        <v>1.2989999999999999</v>
      </c>
      <c r="G210" s="5">
        <f t="shared" ca="1" si="6"/>
        <v>4.1400476190476185</v>
      </c>
      <c r="H210" s="5">
        <f t="shared" ca="1" si="7"/>
        <v>1.4460476190476192</v>
      </c>
    </row>
    <row r="211" spans="1:8" x14ac:dyDescent="0.3">
      <c r="A211" s="3">
        <v>43830</v>
      </c>
      <c r="B211" s="62">
        <v>-0.75</v>
      </c>
      <c r="C211" s="62">
        <v>3.0379999999999998</v>
      </c>
      <c r="D211" s="62">
        <v>0.749</v>
      </c>
      <c r="E211" s="5">
        <f ca="1">CCB_Merrente[[#This Row],[Udlånsrente, husholdninger]]-CCB_Merrente[[#This Row],[Nationalbankens ledende pengepolitiske rente]]</f>
        <v>3.7879999999999998</v>
      </c>
      <c r="F211" s="5">
        <f ca="1">CCB_Merrente[[#This Row],[Udlånsrente, erhverv]]-CCB_Merrente[[#This Row],[Nationalbankens ledende pengepolitiske rente]]</f>
        <v>1.4990000000000001</v>
      </c>
      <c r="G211" s="5">
        <f t="shared" ca="1" si="6"/>
        <v>4.0209999999999999</v>
      </c>
      <c r="H211" s="5">
        <f t="shared" ca="1" si="7"/>
        <v>1.4413333333333334</v>
      </c>
    </row>
    <row r="212" spans="1:8" x14ac:dyDescent="0.3">
      <c r="A212" s="3">
        <v>43861</v>
      </c>
      <c r="B212" s="62">
        <v>-0.75</v>
      </c>
      <c r="C212" s="62">
        <v>3.347</v>
      </c>
      <c r="D212" s="62">
        <v>0.74099999999999999</v>
      </c>
      <c r="E212" s="5">
        <f ca="1">CCB_Merrente[[#This Row],[Udlånsrente, husholdninger]]-CCB_Merrente[[#This Row],[Nationalbankens ledende pengepolitiske rente]]</f>
        <v>4.0969999999999995</v>
      </c>
      <c r="F212" s="5">
        <f ca="1">CCB_Merrente[[#This Row],[Udlånsrente, erhverv]]-CCB_Merrente[[#This Row],[Nationalbankens ledende pengepolitiske rente]]</f>
        <v>1.4910000000000001</v>
      </c>
      <c r="G212" s="5">
        <f t="shared" ca="1" si="6"/>
        <v>4.0826666666666664</v>
      </c>
      <c r="H212" s="5">
        <f t="shared" ca="1" si="7"/>
        <v>1.4296666666666666</v>
      </c>
    </row>
    <row r="213" spans="1:8" x14ac:dyDescent="0.3">
      <c r="A213" s="3">
        <v>43890</v>
      </c>
      <c r="B213" s="62">
        <v>-0.75</v>
      </c>
      <c r="C213" s="62">
        <v>3.8239999999999998</v>
      </c>
      <c r="D213" s="62">
        <v>0.48699999999999999</v>
      </c>
      <c r="E213" s="5">
        <f ca="1">CCB_Merrente[[#This Row],[Udlånsrente, husholdninger]]-CCB_Merrente[[#This Row],[Nationalbankens ledende pengepolitiske rente]]</f>
        <v>4.5739999999999998</v>
      </c>
      <c r="F213" s="5">
        <f ca="1">CCB_Merrente[[#This Row],[Udlånsrente, erhverv]]-CCB_Merrente[[#This Row],[Nationalbankens ledende pengepolitiske rente]]</f>
        <v>1.2370000000000001</v>
      </c>
      <c r="G213" s="5">
        <f t="shared" ca="1" si="6"/>
        <v>4.1529999999999996</v>
      </c>
      <c r="H213" s="5">
        <f t="shared" ca="1" si="7"/>
        <v>1.409</v>
      </c>
    </row>
    <row r="214" spans="1:8" x14ac:dyDescent="0.3">
      <c r="A214" s="3">
        <v>43921</v>
      </c>
      <c r="B214" s="62">
        <v>-0.69545454545454533</v>
      </c>
      <c r="C214" s="62">
        <v>3.1440000000000001</v>
      </c>
      <c r="D214" s="62">
        <v>0.90900000000000003</v>
      </c>
      <c r="E214" s="5">
        <f ca="1">CCB_Merrente[[#This Row],[Udlånsrente, husholdninger]]-CCB_Merrente[[#This Row],[Nationalbankens ledende pengepolitiske rente]]</f>
        <v>3.8394545454545455</v>
      </c>
      <c r="F214" s="5">
        <f ca="1">CCB_Merrente[[#This Row],[Udlånsrente, erhverv]]-CCB_Merrente[[#This Row],[Nationalbankens ledende pengepolitiske rente]]</f>
        <v>1.6044545454545454</v>
      </c>
      <c r="G214" s="5">
        <f t="shared" ca="1" si="6"/>
        <v>4.1701515151515149</v>
      </c>
      <c r="H214" s="5">
        <f t="shared" ca="1" si="7"/>
        <v>1.4441515151515152</v>
      </c>
    </row>
    <row r="215" spans="1:8" x14ac:dyDescent="0.3">
      <c r="A215" s="3">
        <v>43951</v>
      </c>
      <c r="B215" s="62">
        <v>-0.59999999999999987</v>
      </c>
      <c r="C215" s="62">
        <v>3.2709999999999999</v>
      </c>
      <c r="D215" s="62">
        <v>0.85399999999999998</v>
      </c>
      <c r="E215" s="5">
        <f ca="1">CCB_Merrente[[#This Row],[Udlånsrente, husholdninger]]-CCB_Merrente[[#This Row],[Nationalbankens ledende pengepolitiske rente]]</f>
        <v>3.8709999999999996</v>
      </c>
      <c r="F215" s="5">
        <f ca="1">CCB_Merrente[[#This Row],[Udlånsrente, erhverv]]-CCB_Merrente[[#This Row],[Nationalbankens ledende pengepolitiske rente]]</f>
        <v>1.4539999999999997</v>
      </c>
      <c r="G215" s="5">
        <f t="shared" ca="1" si="6"/>
        <v>4.094818181818181</v>
      </c>
      <c r="H215" s="5">
        <f t="shared" ca="1" si="7"/>
        <v>1.4318181818181817</v>
      </c>
    </row>
    <row r="216" spans="1:8" x14ac:dyDescent="0.3">
      <c r="A216" s="3">
        <v>43982</v>
      </c>
      <c r="B216" s="62">
        <v>-0.59999999999999987</v>
      </c>
      <c r="C216" s="62">
        <v>3.573</v>
      </c>
      <c r="D216" s="62">
        <v>0.84499999999999997</v>
      </c>
      <c r="E216" s="5">
        <f ca="1">CCB_Merrente[[#This Row],[Udlånsrente, husholdninger]]-CCB_Merrente[[#This Row],[Nationalbankens ledende pengepolitiske rente]]</f>
        <v>4.173</v>
      </c>
      <c r="F216" s="5">
        <f ca="1">CCB_Merrente[[#This Row],[Udlånsrente, erhverv]]-CCB_Merrente[[#This Row],[Nationalbankens ledende pengepolitiske rente]]</f>
        <v>1.4449999999999998</v>
      </c>
      <c r="G216" s="5">
        <f t="shared" ca="1" si="6"/>
        <v>3.9611515151515149</v>
      </c>
      <c r="H216" s="5">
        <f t="shared" ca="1" si="7"/>
        <v>1.5011515151515151</v>
      </c>
    </row>
    <row r="217" spans="1:8" x14ac:dyDescent="0.3">
      <c r="A217" s="3">
        <v>44012</v>
      </c>
      <c r="B217" s="62">
        <v>-0.59999999999999987</v>
      </c>
      <c r="C217" s="62">
        <v>3.302</v>
      </c>
      <c r="D217" s="62">
        <v>1.4870000000000001</v>
      </c>
      <c r="E217" s="5">
        <f ca="1">CCB_Merrente[[#This Row],[Udlånsrente, husholdninger]]-CCB_Merrente[[#This Row],[Nationalbankens ledende pengepolitiske rente]]</f>
        <v>3.9020000000000001</v>
      </c>
      <c r="F217" s="5">
        <f ca="1">CCB_Merrente[[#This Row],[Udlånsrente, erhverv]]-CCB_Merrente[[#This Row],[Nationalbankens ledende pengepolitiske rente]]</f>
        <v>2.0869999999999997</v>
      </c>
      <c r="G217" s="5">
        <f t="shared" ca="1" si="6"/>
        <v>3.9820000000000007</v>
      </c>
      <c r="H217" s="5">
        <f t="shared" ca="1" si="7"/>
        <v>1.6619999999999997</v>
      </c>
    </row>
    <row r="218" spans="1:8" x14ac:dyDescent="0.3">
      <c r="A218" s="3">
        <v>44043</v>
      </c>
      <c r="B218" s="62">
        <v>-0.59999999999999976</v>
      </c>
      <c r="C218" s="62">
        <v>3.2869999999999999</v>
      </c>
      <c r="D218" s="62">
        <v>1.1579999999999999</v>
      </c>
      <c r="E218" s="5">
        <f ca="1">CCB_Merrente[[#This Row],[Udlånsrente, husholdninger]]-CCB_Merrente[[#This Row],[Nationalbankens ledende pengepolitiske rente]]</f>
        <v>3.8869999999999996</v>
      </c>
      <c r="F218" s="5">
        <f ca="1">CCB_Merrente[[#This Row],[Udlånsrente, erhverv]]-CCB_Merrente[[#This Row],[Nationalbankens ledende pengepolitiske rente]]</f>
        <v>1.7579999999999996</v>
      </c>
      <c r="G218" s="5">
        <f t="shared" ca="1" si="6"/>
        <v>3.9873333333333334</v>
      </c>
      <c r="H218" s="5">
        <f t="shared" ca="1" si="7"/>
        <v>1.763333333333333</v>
      </c>
    </row>
    <row r="219" spans="1:8" x14ac:dyDescent="0.3">
      <c r="A219" s="3">
        <v>44074</v>
      </c>
      <c r="B219" s="62">
        <v>-0.59999999999999987</v>
      </c>
      <c r="C219" s="62">
        <v>3.581</v>
      </c>
      <c r="D219" s="62">
        <v>0.80400000000000005</v>
      </c>
      <c r="E219" s="5">
        <f ca="1">CCB_Merrente[[#This Row],[Udlånsrente, husholdninger]]-CCB_Merrente[[#This Row],[Nationalbankens ledende pengepolitiske rente]]</f>
        <v>4.181</v>
      </c>
      <c r="F219" s="5">
        <f ca="1">CCB_Merrente[[#This Row],[Udlånsrente, erhverv]]-CCB_Merrente[[#This Row],[Nationalbankens ledende pengepolitiske rente]]</f>
        <v>1.4039999999999999</v>
      </c>
      <c r="G219" s="5">
        <f t="shared" ca="1" si="6"/>
        <v>3.9899999999999998</v>
      </c>
      <c r="H219" s="5">
        <f t="shared" ca="1" si="7"/>
        <v>1.7496666666666663</v>
      </c>
    </row>
    <row r="220" spans="1:8" x14ac:dyDescent="0.3">
      <c r="A220" s="3">
        <v>44104</v>
      </c>
      <c r="B220" s="62">
        <v>-0.59999999999999976</v>
      </c>
      <c r="C220" s="62">
        <v>3.1669999999999998</v>
      </c>
      <c r="D220" s="62">
        <v>1.2110000000000001</v>
      </c>
      <c r="E220" s="5">
        <f ca="1">CCB_Merrente[[#This Row],[Udlånsrente, husholdninger]]-CCB_Merrente[[#This Row],[Nationalbankens ledende pengepolitiske rente]]</f>
        <v>3.7669999999999995</v>
      </c>
      <c r="F220" s="5">
        <f ca="1">CCB_Merrente[[#This Row],[Udlånsrente, erhverv]]-CCB_Merrente[[#This Row],[Nationalbankens ledende pengepolitiske rente]]</f>
        <v>1.8109999999999999</v>
      </c>
      <c r="G220" s="5">
        <f t="shared" ca="1" si="6"/>
        <v>3.9449999999999998</v>
      </c>
      <c r="H220" s="5">
        <f t="shared" ca="1" si="7"/>
        <v>1.6576666666666664</v>
      </c>
    </row>
    <row r="221" spans="1:8" x14ac:dyDescent="0.3">
      <c r="A221" s="3">
        <v>44135</v>
      </c>
      <c r="B221" s="62">
        <v>-0.59999999999999976</v>
      </c>
      <c r="C221" s="62">
        <v>3.117</v>
      </c>
      <c r="D221" s="62">
        <v>1.2090000000000001</v>
      </c>
      <c r="E221" s="5">
        <f ca="1">CCB_Merrente[[#This Row],[Udlånsrente, husholdninger]]-CCB_Merrente[[#This Row],[Nationalbankens ledende pengepolitiske rente]]</f>
        <v>3.7169999999999996</v>
      </c>
      <c r="F221" s="5">
        <f ca="1">CCB_Merrente[[#This Row],[Udlånsrente, erhverv]]-CCB_Merrente[[#This Row],[Nationalbankens ledende pengepolitiske rente]]</f>
        <v>1.8089999999999997</v>
      </c>
      <c r="G221" s="5">
        <f t="shared" ca="1" si="6"/>
        <v>3.8883333333333332</v>
      </c>
      <c r="H221" s="5">
        <f t="shared" ca="1" si="7"/>
        <v>1.6746666666666663</v>
      </c>
    </row>
  </sheetData>
  <mergeCells count="5">
    <mergeCell ref="A1:H1"/>
    <mergeCell ref="I6:J6"/>
    <mergeCell ref="B3:G3"/>
    <mergeCell ref="G6:H6"/>
    <mergeCell ref="B2:H2"/>
  </mergeCells>
  <hyperlinks>
    <hyperlink ref="H4" location="Indhold!A1" display="Tilbage til Indhold"/>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9"/>
  </sheetPr>
  <dimension ref="A1:K165"/>
  <sheetViews>
    <sheetView workbookViewId="0">
      <selection sqref="A1:G1"/>
    </sheetView>
  </sheetViews>
  <sheetFormatPr defaultColWidth="9.109375" defaultRowHeight="13.8" x14ac:dyDescent="0.3"/>
  <cols>
    <col min="1" max="1" width="10.77734375" style="9" bestFit="1" customWidth="1"/>
    <col min="2" max="2" width="19.33203125" style="9" bestFit="1" customWidth="1"/>
    <col min="3" max="3" width="8" style="9" customWidth="1"/>
    <col min="4" max="4" width="9.6640625" style="9" customWidth="1"/>
    <col min="5" max="5" width="9.33203125" style="9" customWidth="1"/>
    <col min="6" max="6" width="26.6640625" style="9" customWidth="1"/>
    <col min="7" max="7" width="15" style="9" bestFit="1" customWidth="1"/>
    <col min="8" max="8" width="15.6640625" style="9" customWidth="1"/>
    <col min="9" max="16384" width="9.109375" style="9"/>
  </cols>
  <sheetData>
    <row r="1" spans="1:11" ht="26.25" customHeight="1" thickBot="1" x14ac:dyDescent="0.35">
      <c r="A1" s="100" t="s">
        <v>107</v>
      </c>
      <c r="B1" s="101"/>
      <c r="C1" s="101"/>
      <c r="D1" s="101"/>
      <c r="E1" s="101"/>
      <c r="F1" s="101"/>
      <c r="G1" s="101"/>
      <c r="H1" s="20"/>
      <c r="I1" s="20"/>
      <c r="J1" s="20"/>
      <c r="K1" s="20"/>
    </row>
    <row r="2" spans="1:11" ht="61.8" customHeight="1" x14ac:dyDescent="0.3">
      <c r="A2" s="12" t="s">
        <v>24</v>
      </c>
      <c r="B2" s="108" t="s">
        <v>132</v>
      </c>
      <c r="C2" s="108"/>
      <c r="D2" s="108"/>
      <c r="E2" s="108"/>
      <c r="F2" s="108"/>
      <c r="G2" s="108"/>
      <c r="H2" s="15"/>
      <c r="I2" s="15"/>
      <c r="J2" s="15"/>
      <c r="K2" s="15"/>
    </row>
    <row r="3" spans="1:11" x14ac:dyDescent="0.3">
      <c r="A3" s="52" t="s">
        <v>25</v>
      </c>
      <c r="B3" s="102" t="s">
        <v>47</v>
      </c>
      <c r="C3" s="102"/>
      <c r="D3" s="102"/>
      <c r="E3" s="102"/>
      <c r="F3" s="102"/>
      <c r="G3" s="102"/>
      <c r="H3" s="102"/>
      <c r="I3" s="52"/>
      <c r="J3" s="52"/>
      <c r="K3" s="52"/>
    </row>
    <row r="4" spans="1:11" x14ac:dyDescent="0.3">
      <c r="B4" s="17"/>
      <c r="C4" s="17"/>
      <c r="D4" s="17"/>
      <c r="E4" s="17"/>
      <c r="F4" s="17"/>
      <c r="G4" s="14" t="s">
        <v>35</v>
      </c>
      <c r="I4" s="17"/>
      <c r="J4" s="17"/>
      <c r="K4" s="2"/>
    </row>
    <row r="6" spans="1:11" x14ac:dyDescent="0.3">
      <c r="A6" s="3" t="s">
        <v>33</v>
      </c>
      <c r="B6" s="2" t="s">
        <v>3</v>
      </c>
    </row>
    <row r="7" spans="1:11" x14ac:dyDescent="0.3">
      <c r="A7" s="3">
        <v>29676</v>
      </c>
      <c r="B7" s="5">
        <v>32.727821400000003</v>
      </c>
    </row>
    <row r="8" spans="1:11" x14ac:dyDescent="0.3">
      <c r="A8" s="3">
        <v>29767</v>
      </c>
      <c r="B8" s="5">
        <v>31.344763400000001</v>
      </c>
    </row>
    <row r="9" spans="1:11" x14ac:dyDescent="0.3">
      <c r="A9" s="3">
        <v>29859</v>
      </c>
      <c r="B9" s="5">
        <v>30.586547299999999</v>
      </c>
    </row>
    <row r="10" spans="1:11" x14ac:dyDescent="0.3">
      <c r="A10" s="3">
        <v>29951</v>
      </c>
      <c r="B10" s="5">
        <v>29.417677999999999</v>
      </c>
    </row>
    <row r="11" spans="1:11" x14ac:dyDescent="0.3">
      <c r="A11" s="3">
        <v>30041</v>
      </c>
      <c r="B11" s="5">
        <v>30.267278099999999</v>
      </c>
    </row>
    <row r="12" spans="1:11" x14ac:dyDescent="0.3">
      <c r="A12" s="3">
        <v>30132</v>
      </c>
      <c r="B12" s="5">
        <v>29.2401044</v>
      </c>
    </row>
    <row r="13" spans="1:11" x14ac:dyDescent="0.3">
      <c r="A13" s="3">
        <v>30224</v>
      </c>
      <c r="B13" s="5">
        <v>28.537444600000001</v>
      </c>
    </row>
    <row r="14" spans="1:11" x14ac:dyDescent="0.3">
      <c r="A14" s="3">
        <v>30316</v>
      </c>
      <c r="B14" s="5">
        <v>27.530941899999998</v>
      </c>
    </row>
    <row r="15" spans="1:11" x14ac:dyDescent="0.3">
      <c r="A15" s="3">
        <v>30406</v>
      </c>
      <c r="B15" s="5">
        <v>26.197174499999999</v>
      </c>
    </row>
    <row r="16" spans="1:11" x14ac:dyDescent="0.3">
      <c r="A16" s="3">
        <v>30497</v>
      </c>
      <c r="B16" s="5">
        <v>26.645942600000001</v>
      </c>
    </row>
    <row r="17" spans="1:2" x14ac:dyDescent="0.3">
      <c r="A17" s="3">
        <v>30589</v>
      </c>
      <c r="B17" s="5">
        <v>26.948576800000001</v>
      </c>
    </row>
    <row r="18" spans="1:2" x14ac:dyDescent="0.3">
      <c r="A18" s="3">
        <v>30681</v>
      </c>
      <c r="B18" s="5">
        <v>26.629676799999999</v>
      </c>
    </row>
    <row r="19" spans="1:2" x14ac:dyDescent="0.3">
      <c r="A19" s="3">
        <v>30772</v>
      </c>
      <c r="B19" s="5">
        <v>25.721017400000001</v>
      </c>
    </row>
    <row r="20" spans="1:2" x14ac:dyDescent="0.3">
      <c r="A20" s="3">
        <v>30863</v>
      </c>
      <c r="B20" s="5">
        <v>26.334347999999999</v>
      </c>
    </row>
    <row r="21" spans="1:2" x14ac:dyDescent="0.3">
      <c r="A21" s="3">
        <v>30955</v>
      </c>
      <c r="B21" s="5">
        <v>26.765361800000001</v>
      </c>
    </row>
    <row r="22" spans="1:2" x14ac:dyDescent="0.3">
      <c r="A22" s="3">
        <v>31047</v>
      </c>
      <c r="B22" s="5">
        <v>27.496175000000001</v>
      </c>
    </row>
    <row r="23" spans="1:2" x14ac:dyDescent="0.3">
      <c r="A23" s="3">
        <v>31137</v>
      </c>
      <c r="B23" s="5">
        <v>29.240773999999998</v>
      </c>
    </row>
    <row r="24" spans="1:2" x14ac:dyDescent="0.3">
      <c r="A24" s="3">
        <v>31228</v>
      </c>
      <c r="B24" s="5">
        <v>28.8680731</v>
      </c>
    </row>
    <row r="25" spans="1:2" x14ac:dyDescent="0.3">
      <c r="A25" s="3">
        <v>31320</v>
      </c>
      <c r="B25" s="5">
        <v>28.791610599999998</v>
      </c>
    </row>
    <row r="26" spans="1:2" x14ac:dyDescent="0.3">
      <c r="A26" s="3">
        <v>31412</v>
      </c>
      <c r="B26" s="5">
        <v>28.797507</v>
      </c>
    </row>
    <row r="27" spans="1:2" x14ac:dyDescent="0.3">
      <c r="A27" s="3">
        <v>31502</v>
      </c>
      <c r="B27" s="5">
        <v>29.0280846</v>
      </c>
    </row>
    <row r="28" spans="1:2" x14ac:dyDescent="0.3">
      <c r="A28" s="3">
        <v>31593</v>
      </c>
      <c r="B28" s="5">
        <v>29.103506500000002</v>
      </c>
    </row>
    <row r="29" spans="1:2" x14ac:dyDescent="0.3">
      <c r="A29" s="3">
        <v>31685</v>
      </c>
      <c r="B29" s="5">
        <v>29.432533899999999</v>
      </c>
    </row>
    <row r="30" spans="1:2" x14ac:dyDescent="0.3">
      <c r="A30" s="3">
        <v>31777</v>
      </c>
      <c r="B30" s="5">
        <v>30.370870199999999</v>
      </c>
    </row>
    <row r="31" spans="1:2" x14ac:dyDescent="0.3">
      <c r="A31" s="3">
        <v>31867</v>
      </c>
      <c r="B31" s="5">
        <v>38.465909600000003</v>
      </c>
    </row>
    <row r="32" spans="1:2" x14ac:dyDescent="0.3">
      <c r="A32" s="3">
        <v>31958</v>
      </c>
      <c r="B32" s="5">
        <v>38.382637899999999</v>
      </c>
    </row>
    <row r="33" spans="1:2" x14ac:dyDescent="0.3">
      <c r="A33" s="3">
        <v>32050</v>
      </c>
      <c r="B33" s="5">
        <v>38.714685600000003</v>
      </c>
    </row>
    <row r="34" spans="1:2" x14ac:dyDescent="0.3">
      <c r="A34" s="3">
        <v>32142</v>
      </c>
      <c r="B34" s="5">
        <v>38.705855200000002</v>
      </c>
    </row>
    <row r="35" spans="1:2" x14ac:dyDescent="0.3">
      <c r="A35" s="3">
        <v>32233</v>
      </c>
      <c r="B35" s="5">
        <v>37.957017200000003</v>
      </c>
    </row>
    <row r="36" spans="1:2" x14ac:dyDescent="0.3">
      <c r="A36" s="3">
        <v>32324</v>
      </c>
      <c r="B36" s="5">
        <v>36.633413300000001</v>
      </c>
    </row>
    <row r="37" spans="1:2" x14ac:dyDescent="0.3">
      <c r="A37" s="3">
        <v>32416</v>
      </c>
      <c r="B37" s="5">
        <v>35.428870699999997</v>
      </c>
    </row>
    <row r="38" spans="1:2" x14ac:dyDescent="0.3">
      <c r="A38" s="3">
        <v>32508</v>
      </c>
      <c r="B38" s="5">
        <v>34.005574600000003</v>
      </c>
    </row>
    <row r="39" spans="1:2" x14ac:dyDescent="0.3">
      <c r="A39" s="3">
        <v>32598</v>
      </c>
      <c r="B39" s="5">
        <v>32.214753000000002</v>
      </c>
    </row>
    <row r="40" spans="1:2" x14ac:dyDescent="0.3">
      <c r="A40" s="3">
        <v>32689</v>
      </c>
      <c r="B40" s="5">
        <v>32.039766</v>
      </c>
    </row>
    <row r="41" spans="1:2" x14ac:dyDescent="0.3">
      <c r="A41" s="3">
        <v>32781</v>
      </c>
      <c r="B41" s="5">
        <v>31.754004999999999</v>
      </c>
    </row>
    <row r="42" spans="1:2" x14ac:dyDescent="0.3">
      <c r="A42" s="3">
        <v>32873</v>
      </c>
      <c r="B42" s="5">
        <v>32.476305600000003</v>
      </c>
    </row>
    <row r="43" spans="1:2" x14ac:dyDescent="0.3">
      <c r="A43" s="3">
        <v>32963</v>
      </c>
      <c r="B43" s="5">
        <v>30.371047600000001</v>
      </c>
    </row>
    <row r="44" spans="1:2" x14ac:dyDescent="0.3">
      <c r="A44" s="3">
        <v>33054</v>
      </c>
      <c r="B44" s="5">
        <v>30.07836</v>
      </c>
    </row>
    <row r="45" spans="1:2" x14ac:dyDescent="0.3">
      <c r="A45" s="3">
        <v>33146</v>
      </c>
      <c r="B45" s="5">
        <v>29.749931199999999</v>
      </c>
    </row>
    <row r="46" spans="1:2" x14ac:dyDescent="0.3">
      <c r="A46" s="3">
        <v>33238</v>
      </c>
      <c r="B46" s="5">
        <v>29.405996500000001</v>
      </c>
    </row>
    <row r="47" spans="1:2" x14ac:dyDescent="0.3">
      <c r="A47" s="3">
        <v>33328</v>
      </c>
      <c r="B47" s="5">
        <v>28.297404</v>
      </c>
    </row>
    <row r="48" spans="1:2" x14ac:dyDescent="0.3">
      <c r="A48" s="3">
        <v>33419</v>
      </c>
      <c r="B48" s="5">
        <v>24.693122500000001</v>
      </c>
    </row>
    <row r="49" spans="1:2" x14ac:dyDescent="0.3">
      <c r="A49" s="3">
        <v>33511</v>
      </c>
      <c r="B49" s="5">
        <v>24.695745299999999</v>
      </c>
    </row>
    <row r="50" spans="1:2" x14ac:dyDescent="0.3">
      <c r="A50" s="3">
        <v>33603</v>
      </c>
      <c r="B50" s="5">
        <v>24.9293713</v>
      </c>
    </row>
    <row r="51" spans="1:2" x14ac:dyDescent="0.3">
      <c r="A51" s="3">
        <v>33694</v>
      </c>
      <c r="B51" s="5">
        <v>24.131634300000002</v>
      </c>
    </row>
    <row r="52" spans="1:2" x14ac:dyDescent="0.3">
      <c r="A52" s="3">
        <v>33785</v>
      </c>
      <c r="B52" s="5">
        <v>24.1740526</v>
      </c>
    </row>
    <row r="53" spans="1:2" x14ac:dyDescent="0.3">
      <c r="A53" s="3">
        <v>33877</v>
      </c>
      <c r="B53" s="5">
        <v>23.945430399999999</v>
      </c>
    </row>
    <row r="54" spans="1:2" x14ac:dyDescent="0.3">
      <c r="A54" s="3">
        <v>33969</v>
      </c>
      <c r="B54" s="5">
        <v>22.838671600000001</v>
      </c>
    </row>
    <row r="55" spans="1:2" x14ac:dyDescent="0.3">
      <c r="A55" s="3">
        <v>34059</v>
      </c>
      <c r="B55" s="5">
        <v>19.135003600000001</v>
      </c>
    </row>
    <row r="56" spans="1:2" x14ac:dyDescent="0.3">
      <c r="A56" s="3">
        <v>34150</v>
      </c>
      <c r="B56" s="5">
        <v>18.1516132</v>
      </c>
    </row>
    <row r="57" spans="1:2" x14ac:dyDescent="0.3">
      <c r="A57" s="3">
        <v>34242</v>
      </c>
      <c r="B57" s="5">
        <v>19.438289000000001</v>
      </c>
    </row>
    <row r="58" spans="1:2" x14ac:dyDescent="0.3">
      <c r="A58" s="3">
        <v>34334</v>
      </c>
      <c r="B58" s="5">
        <v>22.083964300000002</v>
      </c>
    </row>
    <row r="59" spans="1:2" x14ac:dyDescent="0.3">
      <c r="A59" s="3">
        <v>34424</v>
      </c>
      <c r="B59" s="5">
        <v>19.927478099999998</v>
      </c>
    </row>
    <row r="60" spans="1:2" x14ac:dyDescent="0.3">
      <c r="A60" s="3">
        <v>34515</v>
      </c>
      <c r="B60" s="5">
        <v>20.554966499999999</v>
      </c>
    </row>
    <row r="61" spans="1:2" x14ac:dyDescent="0.3">
      <c r="A61" s="3">
        <v>34607</v>
      </c>
      <c r="B61" s="5">
        <v>20.690307199999999</v>
      </c>
    </row>
    <row r="62" spans="1:2" x14ac:dyDescent="0.3">
      <c r="A62" s="3">
        <v>34699</v>
      </c>
      <c r="B62" s="5">
        <v>20.266270200000001</v>
      </c>
    </row>
    <row r="63" spans="1:2" x14ac:dyDescent="0.3">
      <c r="A63" s="3">
        <v>34789</v>
      </c>
      <c r="B63" s="5">
        <v>20.826647000000001</v>
      </c>
    </row>
    <row r="64" spans="1:2" x14ac:dyDescent="0.3">
      <c r="A64" s="3">
        <v>34880</v>
      </c>
      <c r="B64" s="5">
        <v>21.075300800000001</v>
      </c>
    </row>
    <row r="65" spans="1:2" x14ac:dyDescent="0.3">
      <c r="A65" s="3">
        <v>34972</v>
      </c>
      <c r="B65" s="5">
        <v>21.454485699999999</v>
      </c>
    </row>
    <row r="66" spans="1:2" x14ac:dyDescent="0.3">
      <c r="A66" s="3">
        <v>35064</v>
      </c>
      <c r="B66" s="5">
        <v>21.2219558</v>
      </c>
    </row>
    <row r="67" spans="1:2" x14ac:dyDescent="0.3">
      <c r="A67" s="3">
        <v>35155</v>
      </c>
      <c r="B67" s="5">
        <v>21.359849100000002</v>
      </c>
    </row>
    <row r="68" spans="1:2" x14ac:dyDescent="0.3">
      <c r="A68" s="3">
        <v>35246</v>
      </c>
      <c r="B68" s="5">
        <v>21.510381299999999</v>
      </c>
    </row>
    <row r="69" spans="1:2" x14ac:dyDescent="0.3">
      <c r="A69" s="3">
        <v>35338</v>
      </c>
      <c r="B69" s="5">
        <v>22.289858899999999</v>
      </c>
    </row>
    <row r="70" spans="1:2" x14ac:dyDescent="0.3">
      <c r="A70" s="3">
        <v>35430</v>
      </c>
      <c r="B70" s="5">
        <v>22.099959500000001</v>
      </c>
    </row>
    <row r="71" spans="1:2" x14ac:dyDescent="0.3">
      <c r="A71" s="3">
        <v>35520</v>
      </c>
      <c r="B71" s="5">
        <v>22.8863795</v>
      </c>
    </row>
    <row r="72" spans="1:2" x14ac:dyDescent="0.3">
      <c r="A72" s="3">
        <v>35611</v>
      </c>
      <c r="B72" s="5">
        <v>22.851338899999998</v>
      </c>
    </row>
    <row r="73" spans="1:2" x14ac:dyDescent="0.3">
      <c r="A73" s="3">
        <v>35703</v>
      </c>
      <c r="B73" s="5">
        <v>22.798717499999999</v>
      </c>
    </row>
    <row r="74" spans="1:2" x14ac:dyDescent="0.3">
      <c r="A74" s="3">
        <v>35795</v>
      </c>
      <c r="B74" s="5">
        <v>23.0240221</v>
      </c>
    </row>
    <row r="75" spans="1:2" x14ac:dyDescent="0.3">
      <c r="A75" s="3">
        <v>35885</v>
      </c>
      <c r="B75" s="5">
        <v>22.5830725</v>
      </c>
    </row>
    <row r="76" spans="1:2" x14ac:dyDescent="0.3">
      <c r="A76" s="3">
        <v>35976</v>
      </c>
      <c r="B76" s="5">
        <v>23.3444003</v>
      </c>
    </row>
    <row r="77" spans="1:2" x14ac:dyDescent="0.3">
      <c r="A77" s="3">
        <v>36068</v>
      </c>
      <c r="B77" s="5">
        <v>23.070130200000001</v>
      </c>
    </row>
    <row r="78" spans="1:2" x14ac:dyDescent="0.3">
      <c r="A78" s="3">
        <v>36160</v>
      </c>
      <c r="B78" s="5">
        <v>24.0848358</v>
      </c>
    </row>
    <row r="79" spans="1:2" x14ac:dyDescent="0.3">
      <c r="A79" s="3">
        <v>36250</v>
      </c>
      <c r="B79" s="5">
        <v>26.3329995</v>
      </c>
    </row>
    <row r="80" spans="1:2" x14ac:dyDescent="0.3">
      <c r="A80" s="3">
        <v>36341</v>
      </c>
      <c r="B80" s="5">
        <v>26.758881500000001</v>
      </c>
    </row>
    <row r="81" spans="1:2" x14ac:dyDescent="0.3">
      <c r="A81" s="3">
        <v>36433</v>
      </c>
      <c r="B81" s="5">
        <v>26.215547399999998</v>
      </c>
    </row>
    <row r="82" spans="1:2" x14ac:dyDescent="0.3">
      <c r="A82" s="3">
        <v>36525</v>
      </c>
      <c r="B82" s="5">
        <v>27.6833192</v>
      </c>
    </row>
    <row r="83" spans="1:2" x14ac:dyDescent="0.3">
      <c r="A83" s="3">
        <v>36616</v>
      </c>
      <c r="B83" s="5">
        <v>30.444784899999998</v>
      </c>
    </row>
    <row r="84" spans="1:2" x14ac:dyDescent="0.3">
      <c r="A84" s="3">
        <v>36707</v>
      </c>
      <c r="B84" s="5">
        <v>30.732198700000001</v>
      </c>
    </row>
    <row r="85" spans="1:2" x14ac:dyDescent="0.3">
      <c r="A85" s="3">
        <v>36799</v>
      </c>
      <c r="B85" s="5">
        <v>31.285170099999998</v>
      </c>
    </row>
    <row r="86" spans="1:2" x14ac:dyDescent="0.3">
      <c r="A86" s="3">
        <v>36891</v>
      </c>
      <c r="B86" s="5">
        <v>31.494759500000001</v>
      </c>
    </row>
    <row r="87" spans="1:2" x14ac:dyDescent="0.3">
      <c r="A87" s="3">
        <v>36981</v>
      </c>
      <c r="B87" s="5">
        <v>31.979112499999999</v>
      </c>
    </row>
    <row r="88" spans="1:2" x14ac:dyDescent="0.3">
      <c r="A88" s="3">
        <v>37072</v>
      </c>
      <c r="B88" s="5">
        <v>31.099388900000001</v>
      </c>
    </row>
    <row r="89" spans="1:2" x14ac:dyDescent="0.3">
      <c r="A89" s="3">
        <v>37164</v>
      </c>
      <c r="B89" s="5">
        <v>30.792475</v>
      </c>
    </row>
    <row r="90" spans="1:2" x14ac:dyDescent="0.3">
      <c r="A90" s="3">
        <v>37256</v>
      </c>
      <c r="B90" s="5">
        <v>29.920931199999998</v>
      </c>
    </row>
    <row r="91" spans="1:2" x14ac:dyDescent="0.3">
      <c r="A91" s="3">
        <v>37346</v>
      </c>
      <c r="B91" s="5">
        <v>30.6277045</v>
      </c>
    </row>
    <row r="92" spans="1:2" x14ac:dyDescent="0.3">
      <c r="A92" s="3">
        <v>37437</v>
      </c>
      <c r="B92" s="5">
        <v>30.3197735</v>
      </c>
    </row>
    <row r="93" spans="1:2" x14ac:dyDescent="0.3">
      <c r="A93" s="3">
        <v>37529</v>
      </c>
      <c r="B93" s="5">
        <v>29.594516299999999</v>
      </c>
    </row>
    <row r="94" spans="1:2" x14ac:dyDescent="0.3">
      <c r="A94" s="3">
        <v>37621</v>
      </c>
      <c r="B94" s="5">
        <v>28.675714599999999</v>
      </c>
    </row>
    <row r="95" spans="1:2" x14ac:dyDescent="0.3">
      <c r="A95" s="3">
        <v>37711</v>
      </c>
      <c r="B95" s="5">
        <v>27.544855299999998</v>
      </c>
    </row>
    <row r="96" spans="1:2" x14ac:dyDescent="0.3">
      <c r="A96" s="3">
        <v>37802</v>
      </c>
      <c r="B96" s="5">
        <v>27.736204499999999</v>
      </c>
    </row>
    <row r="97" spans="1:2" x14ac:dyDescent="0.3">
      <c r="A97" s="3">
        <v>37894</v>
      </c>
      <c r="B97" s="5">
        <v>28.324966100000001</v>
      </c>
    </row>
    <row r="98" spans="1:2" x14ac:dyDescent="0.3">
      <c r="A98" s="3">
        <v>37986</v>
      </c>
      <c r="B98" s="5">
        <v>28.628897599999998</v>
      </c>
    </row>
    <row r="99" spans="1:2" x14ac:dyDescent="0.3">
      <c r="A99" s="3">
        <v>38077</v>
      </c>
      <c r="B99" s="5">
        <v>28.810203300000001</v>
      </c>
    </row>
    <row r="100" spans="1:2" x14ac:dyDescent="0.3">
      <c r="A100" s="3">
        <v>38168</v>
      </c>
      <c r="B100" s="5">
        <v>29.3479587</v>
      </c>
    </row>
    <row r="101" spans="1:2" x14ac:dyDescent="0.3">
      <c r="A101" s="3">
        <v>38260</v>
      </c>
      <c r="B101" s="5">
        <v>28.295782599999999</v>
      </c>
    </row>
    <row r="102" spans="1:2" x14ac:dyDescent="0.3">
      <c r="A102" s="3">
        <v>38352</v>
      </c>
      <c r="B102" s="5">
        <v>29.319775100000001</v>
      </c>
    </row>
    <row r="103" spans="1:2" x14ac:dyDescent="0.3">
      <c r="A103" s="3">
        <v>38442</v>
      </c>
      <c r="B103" s="5">
        <v>28.374705299999999</v>
      </c>
    </row>
    <row r="104" spans="1:2" x14ac:dyDescent="0.3">
      <c r="A104" s="3">
        <v>38533</v>
      </c>
      <c r="B104" s="5">
        <v>29.983450999999999</v>
      </c>
    </row>
    <row r="105" spans="1:2" x14ac:dyDescent="0.3">
      <c r="A105" s="3">
        <v>38625</v>
      </c>
      <c r="B105" s="5">
        <v>30.978941899999999</v>
      </c>
    </row>
    <row r="106" spans="1:2" x14ac:dyDescent="0.3">
      <c r="A106" s="3">
        <v>38717</v>
      </c>
      <c r="B106" s="5">
        <v>32.543722699999996</v>
      </c>
    </row>
    <row r="107" spans="1:2" x14ac:dyDescent="0.3">
      <c r="A107" s="3">
        <v>38807</v>
      </c>
      <c r="B107" s="5">
        <v>34.178395299999998</v>
      </c>
    </row>
    <row r="108" spans="1:2" x14ac:dyDescent="0.3">
      <c r="A108" s="3">
        <v>38898</v>
      </c>
      <c r="B108" s="5">
        <v>34.8411331</v>
      </c>
    </row>
    <row r="109" spans="1:2" x14ac:dyDescent="0.3">
      <c r="A109" s="3">
        <v>38990</v>
      </c>
      <c r="B109" s="5">
        <v>37.625946599999999</v>
      </c>
    </row>
    <row r="110" spans="1:2" x14ac:dyDescent="0.3">
      <c r="A110" s="3">
        <v>39082</v>
      </c>
      <c r="B110" s="5">
        <v>37.8647165</v>
      </c>
    </row>
    <row r="111" spans="1:2" x14ac:dyDescent="0.3">
      <c r="A111" s="3">
        <v>39172</v>
      </c>
      <c r="B111" s="5">
        <v>39.259693300000002</v>
      </c>
    </row>
    <row r="112" spans="1:2" x14ac:dyDescent="0.3">
      <c r="A112" s="3">
        <v>39263</v>
      </c>
      <c r="B112" s="5">
        <v>38.174194999999997</v>
      </c>
    </row>
    <row r="113" spans="1:2" x14ac:dyDescent="0.3">
      <c r="A113" s="3">
        <v>39355</v>
      </c>
      <c r="B113" s="5">
        <v>38.919152799999999</v>
      </c>
    </row>
    <row r="114" spans="1:2" x14ac:dyDescent="0.3">
      <c r="A114" s="3">
        <v>39447</v>
      </c>
      <c r="B114" s="5">
        <v>36.931627800000001</v>
      </c>
    </row>
    <row r="115" spans="1:2" x14ac:dyDescent="0.3">
      <c r="A115" s="3">
        <v>39538</v>
      </c>
      <c r="B115" s="5">
        <v>36.802616299999997</v>
      </c>
    </row>
    <row r="116" spans="1:2" x14ac:dyDescent="0.3">
      <c r="A116" s="3">
        <v>39629</v>
      </c>
      <c r="B116" s="5">
        <v>37.469701499999999</v>
      </c>
    </row>
    <row r="117" spans="1:2" x14ac:dyDescent="0.3">
      <c r="A117" s="3">
        <v>39721</v>
      </c>
      <c r="B117" s="5">
        <v>38.768822200000002</v>
      </c>
    </row>
    <row r="118" spans="1:2" x14ac:dyDescent="0.3">
      <c r="A118" s="3">
        <v>39813</v>
      </c>
      <c r="B118" s="5">
        <v>38.650111299999999</v>
      </c>
    </row>
    <row r="119" spans="1:2" x14ac:dyDescent="0.3">
      <c r="A119" s="3">
        <v>39903</v>
      </c>
      <c r="B119" s="5">
        <v>33.370776599999999</v>
      </c>
    </row>
    <row r="120" spans="1:2" x14ac:dyDescent="0.3">
      <c r="A120" s="3">
        <v>39994</v>
      </c>
      <c r="B120" s="5">
        <v>33.801364300000003</v>
      </c>
    </row>
    <row r="121" spans="1:2" x14ac:dyDescent="0.3">
      <c r="A121" s="3">
        <v>40086</v>
      </c>
      <c r="B121" s="5">
        <v>32.5450947</v>
      </c>
    </row>
    <row r="122" spans="1:2" x14ac:dyDescent="0.3">
      <c r="A122" s="3">
        <v>40178</v>
      </c>
      <c r="B122" s="5">
        <v>30.418414899999998</v>
      </c>
    </row>
    <row r="123" spans="1:2" x14ac:dyDescent="0.3">
      <c r="A123" s="3">
        <v>40268</v>
      </c>
      <c r="B123" s="5">
        <v>31.744408799999999</v>
      </c>
    </row>
    <row r="124" spans="1:2" x14ac:dyDescent="0.3">
      <c r="A124" s="3">
        <v>40359</v>
      </c>
      <c r="B124" s="5">
        <v>31.2588799</v>
      </c>
    </row>
    <row r="125" spans="1:2" x14ac:dyDescent="0.3">
      <c r="A125" s="3">
        <v>40451</v>
      </c>
      <c r="B125" s="5">
        <v>28.570998700000001</v>
      </c>
    </row>
    <row r="126" spans="1:2" x14ac:dyDescent="0.3">
      <c r="A126" s="3">
        <v>40543</v>
      </c>
      <c r="B126" s="5">
        <v>28.553213899999999</v>
      </c>
    </row>
    <row r="127" spans="1:2" x14ac:dyDescent="0.3">
      <c r="A127" s="3">
        <v>40633</v>
      </c>
      <c r="B127" s="5">
        <v>29.397524199999999</v>
      </c>
    </row>
    <row r="128" spans="1:2" x14ac:dyDescent="0.3">
      <c r="A128" s="3">
        <v>40724</v>
      </c>
      <c r="B128" s="5">
        <v>28.973950599999998</v>
      </c>
    </row>
    <row r="129" spans="1:2" x14ac:dyDescent="0.3">
      <c r="A129" s="3">
        <v>40816</v>
      </c>
      <c r="B129" s="5">
        <v>28.020415400000001</v>
      </c>
    </row>
    <row r="130" spans="1:2" x14ac:dyDescent="0.3">
      <c r="A130" s="3">
        <v>40908</v>
      </c>
      <c r="B130" s="5">
        <v>27.694408899999999</v>
      </c>
    </row>
    <row r="131" spans="1:2" x14ac:dyDescent="0.3">
      <c r="A131" s="3">
        <v>40999</v>
      </c>
      <c r="B131" s="5">
        <v>26.2396897</v>
      </c>
    </row>
    <row r="132" spans="1:2" x14ac:dyDescent="0.3">
      <c r="A132" s="3">
        <v>41090</v>
      </c>
      <c r="B132" s="5">
        <v>26.295880100000002</v>
      </c>
    </row>
    <row r="133" spans="1:2" x14ac:dyDescent="0.3">
      <c r="A133" s="3">
        <v>41182</v>
      </c>
      <c r="B133" s="5">
        <v>25.467120300000001</v>
      </c>
    </row>
    <row r="134" spans="1:2" x14ac:dyDescent="0.3">
      <c r="A134" s="3">
        <v>41274</v>
      </c>
      <c r="B134" s="5">
        <v>25.9119125</v>
      </c>
    </row>
    <row r="135" spans="1:2" x14ac:dyDescent="0.3">
      <c r="A135" s="3">
        <v>41364</v>
      </c>
      <c r="B135" s="5">
        <v>26.127336700000001</v>
      </c>
    </row>
    <row r="136" spans="1:2" x14ac:dyDescent="0.3">
      <c r="A136" s="3">
        <v>41455</v>
      </c>
      <c r="B136" s="5">
        <v>25.172542100000001</v>
      </c>
    </row>
    <row r="137" spans="1:2" x14ac:dyDescent="0.3">
      <c r="A137" s="3">
        <v>41547</v>
      </c>
      <c r="B137" s="5">
        <v>25.345740200000002</v>
      </c>
    </row>
    <row r="138" spans="1:2" x14ac:dyDescent="0.3">
      <c r="A138" s="3">
        <v>41639</v>
      </c>
      <c r="B138" s="5">
        <v>24.292956799999999</v>
      </c>
    </row>
    <row r="139" spans="1:2" x14ac:dyDescent="0.3">
      <c r="A139" s="3">
        <v>41729</v>
      </c>
      <c r="B139" s="5">
        <v>25.0321268</v>
      </c>
    </row>
    <row r="140" spans="1:2" x14ac:dyDescent="0.3">
      <c r="A140" s="3">
        <v>41820</v>
      </c>
      <c r="B140" s="5">
        <v>24.892911399999999</v>
      </c>
    </row>
    <row r="141" spans="1:2" x14ac:dyDescent="0.3">
      <c r="A141" s="3">
        <v>41912</v>
      </c>
      <c r="B141" s="5">
        <v>24.405056600000002</v>
      </c>
    </row>
    <row r="142" spans="1:2" x14ac:dyDescent="0.3">
      <c r="A142" s="3">
        <v>42004</v>
      </c>
      <c r="B142" s="5">
        <v>23.598050300000001</v>
      </c>
    </row>
    <row r="143" spans="1:2" x14ac:dyDescent="0.3">
      <c r="A143" s="3">
        <v>42094</v>
      </c>
      <c r="B143" s="5">
        <v>24.051246800000001</v>
      </c>
    </row>
    <row r="144" spans="1:2" x14ac:dyDescent="0.3">
      <c r="A144" s="3">
        <v>42185</v>
      </c>
      <c r="B144" s="5">
        <v>24.746636299999999</v>
      </c>
    </row>
    <row r="145" spans="1:2" x14ac:dyDescent="0.3">
      <c r="A145" s="3">
        <v>42277</v>
      </c>
      <c r="B145" s="5">
        <v>25.8569821</v>
      </c>
    </row>
    <row r="146" spans="1:2" x14ac:dyDescent="0.3">
      <c r="A146" s="3">
        <v>42369</v>
      </c>
      <c r="B146" s="5">
        <v>25.991370199999999</v>
      </c>
    </row>
    <row r="147" spans="1:2" x14ac:dyDescent="0.3">
      <c r="A147" s="3">
        <v>42460</v>
      </c>
      <c r="B147" s="5">
        <v>25.644580699999999</v>
      </c>
    </row>
    <row r="148" spans="1:2" x14ac:dyDescent="0.3">
      <c r="A148" s="3">
        <v>42551</v>
      </c>
      <c r="B148" s="5">
        <v>25.2071969</v>
      </c>
    </row>
    <row r="149" spans="1:2" x14ac:dyDescent="0.3">
      <c r="A149" s="3">
        <v>42643</v>
      </c>
      <c r="B149" s="5">
        <v>24.726087199999998</v>
      </c>
    </row>
    <row r="150" spans="1:2" x14ac:dyDescent="0.3">
      <c r="A150" s="3">
        <v>42735</v>
      </c>
      <c r="B150" s="5">
        <v>24.281783000000001</v>
      </c>
    </row>
    <row r="151" spans="1:2" x14ac:dyDescent="0.3">
      <c r="A151" s="3">
        <v>42825</v>
      </c>
      <c r="B151" s="5">
        <v>24.8065873</v>
      </c>
    </row>
    <row r="152" spans="1:2" x14ac:dyDescent="0.3">
      <c r="A152" s="3">
        <v>42916</v>
      </c>
      <c r="B152" s="5">
        <v>24.974215900000001</v>
      </c>
    </row>
    <row r="153" spans="1:2" x14ac:dyDescent="0.3">
      <c r="A153" s="3">
        <v>43008</v>
      </c>
      <c r="B153" s="5">
        <v>24.648562399999999</v>
      </c>
    </row>
    <row r="154" spans="1:2" x14ac:dyDescent="0.3">
      <c r="A154" s="3">
        <v>43100</v>
      </c>
      <c r="B154" s="5">
        <v>24.546988800000001</v>
      </c>
    </row>
    <row r="155" spans="1:2" x14ac:dyDescent="0.3">
      <c r="A155" s="3">
        <v>43190</v>
      </c>
      <c r="B155" s="5">
        <v>25.152152999999998</v>
      </c>
    </row>
    <row r="156" spans="1:2" x14ac:dyDescent="0.3">
      <c r="A156" s="3">
        <v>43281</v>
      </c>
      <c r="B156" s="5">
        <v>24.849301799999999</v>
      </c>
    </row>
    <row r="157" spans="1:2" x14ac:dyDescent="0.3">
      <c r="A157" s="3">
        <v>43373</v>
      </c>
      <c r="B157" s="5">
        <v>24.778613700000001</v>
      </c>
    </row>
    <row r="158" spans="1:2" x14ac:dyDescent="0.3">
      <c r="A158" s="3">
        <v>43465</v>
      </c>
      <c r="B158" s="5">
        <v>24.7902342</v>
      </c>
    </row>
    <row r="159" spans="1:2" x14ac:dyDescent="0.3">
      <c r="A159" s="3">
        <v>43555</v>
      </c>
      <c r="B159" s="5">
        <v>24.542586</v>
      </c>
    </row>
    <row r="160" spans="1:2" x14ac:dyDescent="0.3">
      <c r="A160" s="3">
        <v>43646</v>
      </c>
      <c r="B160" s="5">
        <v>24.235785</v>
      </c>
    </row>
    <row r="161" spans="1:2" x14ac:dyDescent="0.3">
      <c r="A161" s="3">
        <v>43738</v>
      </c>
      <c r="B161" s="5">
        <v>23.9402133</v>
      </c>
    </row>
    <row r="162" spans="1:2" x14ac:dyDescent="0.3">
      <c r="A162" s="3">
        <v>43830</v>
      </c>
      <c r="B162" s="5">
        <v>23.937512999999999</v>
      </c>
    </row>
    <row r="163" spans="1:2" x14ac:dyDescent="0.3">
      <c r="A163" s="3">
        <v>43921</v>
      </c>
      <c r="B163" s="5">
        <v>23.788439799999999</v>
      </c>
    </row>
    <row r="164" spans="1:2" x14ac:dyDescent="0.3">
      <c r="A164" s="3">
        <v>44012</v>
      </c>
      <c r="B164" s="5">
        <v>23.9574076</v>
      </c>
    </row>
    <row r="165" spans="1:2" x14ac:dyDescent="0.3">
      <c r="A165" s="3">
        <v>44104</v>
      </c>
      <c r="B165" s="5">
        <v>23.6431997</v>
      </c>
    </row>
  </sheetData>
  <mergeCells count="3">
    <mergeCell ref="B3:H3"/>
    <mergeCell ref="B2:G2"/>
    <mergeCell ref="A1:G1"/>
  </mergeCells>
  <hyperlinks>
    <hyperlink ref="G4" location="Indhold!A1" display="Tilbage til Indhold"/>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9"/>
  </sheetPr>
  <dimension ref="A1:I492"/>
  <sheetViews>
    <sheetView zoomScaleNormal="100" workbookViewId="0">
      <selection sqref="A1:G1"/>
    </sheetView>
  </sheetViews>
  <sheetFormatPr defaultColWidth="9.109375" defaultRowHeight="13.8" x14ac:dyDescent="0.3"/>
  <cols>
    <col min="1" max="1" width="10.77734375" style="9" bestFit="1" customWidth="1"/>
    <col min="2" max="2" width="25.33203125" style="9" bestFit="1" customWidth="1"/>
    <col min="3" max="3" width="27.21875" style="9" bestFit="1" customWidth="1"/>
    <col min="4" max="4" width="33.33203125" style="9" bestFit="1" customWidth="1"/>
    <col min="5" max="5" width="29.88671875" style="9" bestFit="1" customWidth="1"/>
    <col min="6" max="6" width="35" style="9" bestFit="1" customWidth="1"/>
    <col min="7" max="7" width="41.109375" style="9" bestFit="1" customWidth="1"/>
    <col min="8" max="8" width="36.33203125" style="9" customWidth="1"/>
    <col min="9" max="16384" width="9.109375" style="9"/>
  </cols>
  <sheetData>
    <row r="1" spans="1:9" ht="26.25" customHeight="1" thickBot="1" x14ac:dyDescent="0.35">
      <c r="A1" s="100" t="s">
        <v>109</v>
      </c>
      <c r="B1" s="101"/>
      <c r="C1" s="101"/>
      <c r="D1" s="101"/>
      <c r="E1" s="101"/>
      <c r="F1" s="101"/>
      <c r="G1" s="101"/>
      <c r="H1" s="20"/>
      <c r="I1" s="20"/>
    </row>
    <row r="2" spans="1:9" ht="44.4" customHeight="1" x14ac:dyDescent="0.3">
      <c r="A2" s="12" t="s">
        <v>24</v>
      </c>
      <c r="B2" s="108" t="s">
        <v>134</v>
      </c>
      <c r="C2" s="108"/>
      <c r="D2" s="108"/>
      <c r="E2" s="108"/>
      <c r="F2" s="108"/>
      <c r="G2" s="108"/>
      <c r="H2" s="51"/>
      <c r="I2" s="51"/>
    </row>
    <row r="3" spans="1:9" x14ac:dyDescent="0.3">
      <c r="A3" s="52" t="s">
        <v>25</v>
      </c>
      <c r="B3" s="105" t="s">
        <v>39</v>
      </c>
      <c r="C3" s="105"/>
      <c r="D3" s="105"/>
      <c r="E3" s="105"/>
      <c r="F3" s="105"/>
      <c r="G3" s="105"/>
      <c r="H3" s="105"/>
      <c r="I3" s="52"/>
    </row>
    <row r="4" spans="1:9" x14ac:dyDescent="0.3">
      <c r="B4" s="17"/>
      <c r="C4" s="17"/>
      <c r="D4" s="17"/>
      <c r="E4" s="17"/>
      <c r="F4" s="17"/>
      <c r="G4" s="14" t="s">
        <v>35</v>
      </c>
    </row>
    <row r="6" spans="1:9" x14ac:dyDescent="0.3">
      <c r="A6" s="3" t="s">
        <v>33</v>
      </c>
      <c r="B6" s="2" t="s">
        <v>46</v>
      </c>
      <c r="C6" s="2" t="s">
        <v>158</v>
      </c>
      <c r="D6" s="2" t="s">
        <v>159</v>
      </c>
      <c r="E6" s="2" t="s">
        <v>57</v>
      </c>
      <c r="F6" s="2" t="s">
        <v>58</v>
      </c>
      <c r="G6" s="2" t="s">
        <v>59</v>
      </c>
    </row>
    <row r="7" spans="1:9" x14ac:dyDescent="0.3">
      <c r="A7" s="3">
        <v>28945</v>
      </c>
      <c r="B7" s="5">
        <v>116.9614168036714</v>
      </c>
      <c r="C7" s="5"/>
      <c r="D7" s="5"/>
      <c r="E7" s="5"/>
      <c r="F7" s="5"/>
      <c r="G7" s="5"/>
    </row>
    <row r="8" spans="1:9" x14ac:dyDescent="0.3">
      <c r="A8" s="3">
        <v>29036</v>
      </c>
      <c r="B8" s="5">
        <v>117.03154772703695</v>
      </c>
      <c r="C8" s="5"/>
      <c r="D8" s="5"/>
      <c r="E8" s="5"/>
      <c r="F8" s="5"/>
      <c r="G8" s="5"/>
    </row>
    <row r="9" spans="1:9" x14ac:dyDescent="0.3">
      <c r="A9" s="3">
        <v>29128</v>
      </c>
      <c r="B9" s="5">
        <v>117.42866533089871</v>
      </c>
      <c r="C9" s="5"/>
      <c r="D9" s="5"/>
      <c r="E9" s="5"/>
      <c r="F9" s="5"/>
      <c r="G9" s="5"/>
    </row>
    <row r="10" spans="1:9" x14ac:dyDescent="0.3">
      <c r="A10" s="3">
        <v>29220</v>
      </c>
      <c r="B10" s="5">
        <v>116.72602032914632</v>
      </c>
      <c r="C10" s="5"/>
      <c r="D10" s="5"/>
      <c r="E10" s="5"/>
      <c r="F10" s="5"/>
      <c r="G10" s="5"/>
    </row>
    <row r="11" spans="1:9" x14ac:dyDescent="0.3">
      <c r="A11" s="3">
        <v>29311</v>
      </c>
      <c r="B11" s="5">
        <v>115.7869789484707</v>
      </c>
      <c r="C11" s="5"/>
      <c r="D11" s="5"/>
      <c r="E11" s="5">
        <f ca="1">IF(ISNUMBER(Kreditvækst[[#This Row],[Udlån/BNP (pct. af BNP)]]),IFERROR((Kreditvækst[[#This Row],[Udlån/BNP (pct. af BNP)]]/VLOOKUP(DATE(YEAR(Kreditvækst[[#This Row],[Dato]])-1,MONTH(Kreditvækst[[#This Row],[Dato]]),DAY(Kreditvækst[[#This Row],[Dato]])),Kreditvækst[[#All],[Dato]:[Udlån/BNP (pct. af BNP)]],2,FALSE)-1)*100,NA()),NA())</f>
        <v>-1.0041241695730063</v>
      </c>
      <c r="F11" s="5"/>
      <c r="G11" s="5"/>
    </row>
    <row r="12" spans="1:9" x14ac:dyDescent="0.3">
      <c r="A12" s="3">
        <v>29402</v>
      </c>
      <c r="B12" s="5">
        <v>115.3084179490271</v>
      </c>
      <c r="C12" s="5"/>
      <c r="D12" s="5"/>
      <c r="E12" s="5">
        <f ca="1">IF(ISNUMBER(Kreditvækst[[#This Row],[Udlån/BNP (pct. af BNP)]]),IFERROR((Kreditvækst[[#This Row],[Udlån/BNP (pct. af BNP)]]/VLOOKUP(DATE(YEAR(Kreditvækst[[#This Row],[Dato]])-1,MONTH(Kreditvækst[[#This Row],[Dato]]),DAY(Kreditvækst[[#This Row],[Dato]])),Kreditvækst[[#All],[Dato]:[Udlån/BNP (pct. af BNP)]],2,FALSE)-1)*100,NA()),NA())</f>
        <v>-1.4723634878595737</v>
      </c>
      <c r="F12" s="5"/>
      <c r="G12" s="5"/>
    </row>
    <row r="13" spans="1:9" x14ac:dyDescent="0.3">
      <c r="A13" s="3">
        <v>29494</v>
      </c>
      <c r="B13" s="5">
        <v>115.60566343795236</v>
      </c>
      <c r="C13" s="5"/>
      <c r="D13" s="5"/>
      <c r="E13" s="5">
        <f ca="1">IF(ISNUMBER(Kreditvækst[[#This Row],[Udlån/BNP (pct. af BNP)]]),IFERROR((Kreditvækst[[#This Row],[Udlån/BNP (pct. af BNP)]]/VLOOKUP(DATE(YEAR(Kreditvækst[[#This Row],[Dato]])-1,MONTH(Kreditvækst[[#This Row],[Dato]]),DAY(Kreditvækst[[#This Row],[Dato]])),Kreditvækst[[#All],[Dato]:[Udlån/BNP (pct. af BNP)]],2,FALSE)-1)*100,NA()),NA())</f>
        <v>-1.5524334606114909</v>
      </c>
      <c r="F13" s="5"/>
      <c r="G13" s="5"/>
    </row>
    <row r="14" spans="1:9" x14ac:dyDescent="0.3">
      <c r="A14" s="3">
        <v>29586</v>
      </c>
      <c r="B14" s="5">
        <v>116.14995487383514</v>
      </c>
      <c r="C14" s="5"/>
      <c r="D14" s="5"/>
      <c r="E14" s="5">
        <f ca="1">IF(ISNUMBER(Kreditvækst[[#This Row],[Udlån/BNP (pct. af BNP)]]),IFERROR((Kreditvækst[[#This Row],[Udlån/BNP (pct. af BNP)]]/VLOOKUP(DATE(YEAR(Kreditvækst[[#This Row],[Dato]])-1,MONTH(Kreditvækst[[#This Row],[Dato]]),DAY(Kreditvækst[[#This Row],[Dato]])),Kreditvækst[[#All],[Dato]:[Udlån/BNP (pct. af BNP)]],2,FALSE)-1)*100,NA()),NA())</f>
        <v>-0.49351931444829855</v>
      </c>
      <c r="F14" s="5"/>
      <c r="G14" s="5"/>
    </row>
    <row r="15" spans="1:9" hidden="1" x14ac:dyDescent="0.3">
      <c r="A15" s="3">
        <v>29617</v>
      </c>
      <c r="B15" s="5"/>
      <c r="C15" s="5">
        <v>113.3311302853336</v>
      </c>
      <c r="D15" s="5">
        <v>274.25482600989028</v>
      </c>
      <c r="E15" s="5" t="e">
        <f ca="1">IF(ISNUMBER(Kreditvækst[[#This Row],[Udlån/BNP (pct. af BNP)]]),IFERROR((Kreditvækst[[#This Row],[Udlån/BNP (pct. af BNP)]]/VLOOKUP(DATE(YEAR(Kreditvækst[[#This Row],[Dato]])-1,MONTH(Kreditvækst[[#This Row],[Dato]]),DAY(Kreditvækst[[#This Row],[Dato]])),Kreditvækst[[#All],[Dato]:[Udlån/BNP (pct. af BNP)]],2,FALSE)-1)*100,NA()),NA())</f>
        <v>#N/A</v>
      </c>
      <c r="F15" s="5" t="e">
        <f ca="1">IFERROR((Kreditvækst[Udlån til erhverv (mia. kr.)]/VLOOKUP(DATE(YEAR(Kreditvækst[[#This Row],[Dato]])-1,MONTH(Kreditvækst[[#This Row],[Dato]])+1,1)-1,Kreditvækst[[Dato]:[Udlån til erhverv (mia. kr.)]],3,FALSE)-1)*100,NA())</f>
        <v>#N/A</v>
      </c>
      <c r="G15" s="5" t="e">
        <f ca="1">IFERROR((Kreditvækst[Udlån til husholdninger (mia. kr.)]/VLOOKUP(DATE(YEAR(Kreditvækst[[#This Row],[Dato]])-1,MONTH(Kreditvækst[[#This Row],[Dato]])+1,1)-1,Kreditvækst[[Dato]:[Udlån til husholdninger (mia. kr.)]],4,FALSE)-1)*100,NA())</f>
        <v>#N/A</v>
      </c>
    </row>
    <row r="16" spans="1:9" hidden="1" x14ac:dyDescent="0.3">
      <c r="A16" s="3">
        <v>29645</v>
      </c>
      <c r="B16" s="5"/>
      <c r="C16" s="5">
        <v>114.10085868860281</v>
      </c>
      <c r="D16" s="5">
        <v>276.14205123353656</v>
      </c>
      <c r="E16" s="5" t="e">
        <f ca="1">IF(ISNUMBER(Kreditvækst[[#This Row],[Udlån/BNP (pct. af BNP)]]),IFERROR((Kreditvækst[[#This Row],[Udlån/BNP (pct. af BNP)]]/VLOOKUP(DATE(YEAR(Kreditvækst[[#This Row],[Dato]])-1,MONTH(Kreditvækst[[#This Row],[Dato]]),DAY(Kreditvækst[[#This Row],[Dato]])),Kreditvækst[[#All],[Dato]:[Udlån/BNP (pct. af BNP)]],2,FALSE)-1)*100,NA()),NA())</f>
        <v>#N/A</v>
      </c>
      <c r="F16" s="5" t="e">
        <f ca="1">IFERROR((Kreditvækst[Udlån til erhverv (mia. kr.)]/VLOOKUP(DATE(YEAR(Kreditvækst[[#This Row],[Dato]])-1,MONTH(Kreditvækst[[#This Row],[Dato]])+1,1)-1,Kreditvækst[[Dato]:[Udlån til erhverv (mia. kr.)]],3,FALSE)-1)*100,NA())</f>
        <v>#N/A</v>
      </c>
      <c r="G16" s="5" t="e">
        <f ca="1">IFERROR((Kreditvækst[Udlån til husholdninger (mia. kr.)]/VLOOKUP(DATE(YEAR(Kreditvækst[[#This Row],[Dato]])-1,MONTH(Kreditvækst[[#This Row],[Dato]])+1,1)-1,Kreditvækst[[Dato]:[Udlån til husholdninger (mia. kr.)]],4,FALSE)-1)*100,NA())</f>
        <v>#N/A</v>
      </c>
    </row>
    <row r="17" spans="1:7" x14ac:dyDescent="0.3">
      <c r="A17" s="3">
        <v>29676</v>
      </c>
      <c r="B17" s="5">
        <v>117.04008834965187</v>
      </c>
      <c r="C17" s="5">
        <v>115.43689505087245</v>
      </c>
      <c r="D17" s="5">
        <v>279.46329752837556</v>
      </c>
      <c r="E17" s="5">
        <f ca="1">IF(ISNUMBER(Kreditvækst[[#This Row],[Udlån/BNP (pct. af BNP)]]),IFERROR((Kreditvækst[[#This Row],[Udlån/BNP (pct. af BNP)]]/VLOOKUP(DATE(YEAR(Kreditvækst[[#This Row],[Dato]])-1,MONTH(Kreditvækst[[#This Row],[Dato]]),DAY(Kreditvækst[[#This Row],[Dato]])),Kreditvækst[[#All],[Dato]:[Udlån/BNP (pct. af BNP)]],2,FALSE)-1)*100,NA()),NA())</f>
        <v>1.0822541641222427</v>
      </c>
      <c r="F17" s="5"/>
      <c r="G17" s="5"/>
    </row>
    <row r="18" spans="1:7" hidden="1" x14ac:dyDescent="0.3">
      <c r="A18" s="3">
        <v>29706</v>
      </c>
      <c r="B18" s="5"/>
      <c r="C18" s="5">
        <v>116.58638237232422</v>
      </c>
      <c r="D18" s="5">
        <v>280.08915725291763</v>
      </c>
      <c r="E18" s="5" t="e">
        <f ca="1">IF(ISNUMBER(Kreditvækst[[#This Row],[Udlån/BNP (pct. af BNP)]]),IFERROR((Kreditvækst[[#This Row],[Udlån/BNP (pct. af BNP)]]/VLOOKUP(DATE(YEAR(Kreditvækst[[#This Row],[Dato]])-1,MONTH(Kreditvækst[[#This Row],[Dato]]),DAY(Kreditvækst[[#This Row],[Dato]])),Kreditvækst[[#All],[Dato]:[Udlån/BNP (pct. af BNP)]],2,FALSE)-1)*100,NA()),NA())</f>
        <v>#N/A</v>
      </c>
      <c r="F18" s="5" t="e">
        <f ca="1">IFERROR((Kreditvækst[Udlån til erhverv (mia. kr.)]/VLOOKUP(DATE(YEAR(Kreditvækst[[#This Row],[Dato]])-1,MONTH(Kreditvækst[[#This Row],[Dato]])+1,1)-1,Kreditvækst[[Dato]:[Udlån til erhverv (mia. kr.)]],3,FALSE)-1)*100,NA())</f>
        <v>#N/A</v>
      </c>
      <c r="G18" s="5" t="e">
        <f ca="1">IFERROR((Kreditvækst[Udlån til husholdninger (mia. kr.)]/VLOOKUP(DATE(YEAR(Kreditvækst[[#This Row],[Dato]])-1,MONTH(Kreditvækst[[#This Row],[Dato]])+1,1)-1,Kreditvækst[[Dato]:[Udlån til husholdninger (mia. kr.)]],4,FALSE)-1)*100,NA())</f>
        <v>#N/A</v>
      </c>
    </row>
    <row r="19" spans="1:7" hidden="1" x14ac:dyDescent="0.3">
      <c r="A19" s="3">
        <v>29737</v>
      </c>
      <c r="B19" s="5"/>
      <c r="C19" s="5">
        <v>118.00622849712667</v>
      </c>
      <c r="D19" s="5">
        <v>282.47283152590757</v>
      </c>
      <c r="E19" s="5" t="e">
        <f ca="1">IF(ISNUMBER(Kreditvækst[[#This Row],[Udlån/BNP (pct. af BNP)]]),IFERROR((Kreditvækst[[#This Row],[Udlån/BNP (pct. af BNP)]]/VLOOKUP(DATE(YEAR(Kreditvækst[[#This Row],[Dato]])-1,MONTH(Kreditvækst[[#This Row],[Dato]]),DAY(Kreditvækst[[#This Row],[Dato]])),Kreditvækst[[#All],[Dato]:[Udlån/BNP (pct. af BNP)]],2,FALSE)-1)*100,NA()),NA())</f>
        <v>#N/A</v>
      </c>
      <c r="F19" s="5" t="e">
        <f ca="1">IFERROR((Kreditvækst[Udlån til erhverv (mia. kr.)]/VLOOKUP(DATE(YEAR(Kreditvækst[[#This Row],[Dato]])-1,MONTH(Kreditvækst[[#This Row],[Dato]])+1,1)-1,Kreditvækst[[Dato]:[Udlån til erhverv (mia. kr.)]],3,FALSE)-1)*100,NA())</f>
        <v>#N/A</v>
      </c>
      <c r="G19" s="5" t="e">
        <f ca="1">IFERROR((Kreditvækst[Udlån til husholdninger (mia. kr.)]/VLOOKUP(DATE(YEAR(Kreditvækst[[#This Row],[Dato]])-1,MONTH(Kreditvækst[[#This Row],[Dato]])+1,1)-1,Kreditvækst[[Dato]:[Udlån til husholdninger (mia. kr.)]],4,FALSE)-1)*100,NA())</f>
        <v>#N/A</v>
      </c>
    </row>
    <row r="20" spans="1:7" x14ac:dyDescent="0.3">
      <c r="A20" s="3">
        <v>29767</v>
      </c>
      <c r="B20" s="5">
        <v>118.4654927633139</v>
      </c>
      <c r="C20" s="5">
        <v>120.15270532824823</v>
      </c>
      <c r="D20" s="5">
        <v>286.8988626079194</v>
      </c>
      <c r="E20" s="5">
        <f ca="1">IF(ISNUMBER(Kreditvækst[[#This Row],[Udlån/BNP (pct. af BNP)]]),IFERROR((Kreditvækst[[#This Row],[Udlån/BNP (pct. af BNP)]]/VLOOKUP(DATE(YEAR(Kreditvækst[[#This Row],[Dato]])-1,MONTH(Kreditvækst[[#This Row],[Dato]]),DAY(Kreditvækst[[#This Row],[Dato]])),Kreditvækst[[#All],[Dato]:[Udlån/BNP (pct. af BNP)]],2,FALSE)-1)*100,NA()),NA())</f>
        <v>2.7379395801635287</v>
      </c>
      <c r="F20" s="5"/>
      <c r="G20" s="5"/>
    </row>
    <row r="21" spans="1:7" hidden="1" x14ac:dyDescent="0.3">
      <c r="A21" s="3">
        <v>29798</v>
      </c>
      <c r="B21" s="5"/>
      <c r="C21" s="5">
        <v>120.15995889769263</v>
      </c>
      <c r="D21" s="5">
        <v>285.05256860150575</v>
      </c>
      <c r="E21" s="5" t="e">
        <f ca="1">IF(ISNUMBER(Kreditvækst[[#This Row],[Udlån/BNP (pct. af BNP)]]),IFERROR((Kreditvækst[[#This Row],[Udlån/BNP (pct. af BNP)]]/VLOOKUP(DATE(YEAR(Kreditvækst[[#This Row],[Dato]])-1,MONTH(Kreditvækst[[#This Row],[Dato]]),DAY(Kreditvækst[[#This Row],[Dato]])),Kreditvækst[[#All],[Dato]:[Udlån/BNP (pct. af BNP)]],2,FALSE)-1)*100,NA()),NA())</f>
        <v>#N/A</v>
      </c>
      <c r="F21" s="5" t="e">
        <f ca="1">IFERROR((Kreditvækst[Udlån til erhverv (mia. kr.)]/VLOOKUP(DATE(YEAR(Kreditvækst[[#This Row],[Dato]])-1,MONTH(Kreditvækst[[#This Row],[Dato]])+1,1)-1,Kreditvækst[[Dato]:[Udlån til erhverv (mia. kr.)]],3,FALSE)-1)*100,NA())</f>
        <v>#N/A</v>
      </c>
      <c r="G21" s="5" t="e">
        <f ca="1">IFERROR((Kreditvækst[Udlån til husholdninger (mia. kr.)]/VLOOKUP(DATE(YEAR(Kreditvækst[[#This Row],[Dato]])-1,MONTH(Kreditvækst[[#This Row],[Dato]])+1,1)-1,Kreditvækst[[Dato]:[Udlån til husholdninger (mia. kr.)]],4,FALSE)-1)*100,NA())</f>
        <v>#N/A</v>
      </c>
    </row>
    <row r="22" spans="1:7" hidden="1" x14ac:dyDescent="0.3">
      <c r="A22" s="3">
        <v>29829</v>
      </c>
      <c r="B22" s="5"/>
      <c r="C22" s="5">
        <v>120.97112862856747</v>
      </c>
      <c r="D22" s="5">
        <v>286.86793773090091</v>
      </c>
      <c r="E22" s="5" t="e">
        <f ca="1">IF(ISNUMBER(Kreditvækst[[#This Row],[Udlån/BNP (pct. af BNP)]]),IFERROR((Kreditvækst[[#This Row],[Udlån/BNP (pct. af BNP)]]/VLOOKUP(DATE(YEAR(Kreditvækst[[#This Row],[Dato]])-1,MONTH(Kreditvækst[[#This Row],[Dato]]),DAY(Kreditvækst[[#This Row],[Dato]])),Kreditvækst[[#All],[Dato]:[Udlån/BNP (pct. af BNP)]],2,FALSE)-1)*100,NA()),NA())</f>
        <v>#N/A</v>
      </c>
      <c r="F22" s="5" t="e">
        <f ca="1">IFERROR((Kreditvækst[Udlån til erhverv (mia. kr.)]/VLOOKUP(DATE(YEAR(Kreditvækst[[#This Row],[Dato]])-1,MONTH(Kreditvækst[[#This Row],[Dato]])+1,1)-1,Kreditvækst[[Dato]:[Udlån til erhverv (mia. kr.)]],3,FALSE)-1)*100,NA())</f>
        <v>#N/A</v>
      </c>
      <c r="G22" s="5" t="e">
        <f ca="1">IFERROR((Kreditvækst[Udlån til husholdninger (mia. kr.)]/VLOOKUP(DATE(YEAR(Kreditvækst[[#This Row],[Dato]])-1,MONTH(Kreditvækst[[#This Row],[Dato]])+1,1)-1,Kreditvækst[[Dato]:[Udlån til husholdninger (mia. kr.)]],4,FALSE)-1)*100,NA())</f>
        <v>#N/A</v>
      </c>
    </row>
    <row r="23" spans="1:7" x14ac:dyDescent="0.3">
      <c r="A23" s="3">
        <v>29859</v>
      </c>
      <c r="B23" s="5">
        <v>117.05527656026082</v>
      </c>
      <c r="C23" s="5">
        <v>122.30687869845819</v>
      </c>
      <c r="D23" s="5">
        <v>290.58533372147133</v>
      </c>
      <c r="E23" s="5">
        <f ca="1">IF(ISNUMBER(Kreditvækst[[#This Row],[Udlån/BNP (pct. af BNP)]]),IFERROR((Kreditvækst[[#This Row],[Udlån/BNP (pct. af BNP)]]/VLOOKUP(DATE(YEAR(Kreditvækst[[#This Row],[Dato]])-1,MONTH(Kreditvækst[[#This Row],[Dato]]),DAY(Kreditvækst[[#This Row],[Dato]])),Kreditvækst[[#All],[Dato]:[Udlån/BNP (pct. af BNP)]],2,FALSE)-1)*100,NA()),NA())</f>
        <v>1.2539291581389556</v>
      </c>
      <c r="F23" s="5"/>
      <c r="G23" s="5"/>
    </row>
    <row r="24" spans="1:7" hidden="1" x14ac:dyDescent="0.3">
      <c r="A24" s="3">
        <v>29890</v>
      </c>
      <c r="B24" s="5"/>
      <c r="C24" s="5">
        <v>122.14294366416274</v>
      </c>
      <c r="D24" s="5">
        <v>289.8719464999553</v>
      </c>
      <c r="E24" s="5" t="e">
        <f ca="1">IF(ISNUMBER(Kreditvækst[[#This Row],[Udlån/BNP (pct. af BNP)]]),IFERROR((Kreditvækst[[#This Row],[Udlån/BNP (pct. af BNP)]]/VLOOKUP(DATE(YEAR(Kreditvækst[[#This Row],[Dato]])-1,MONTH(Kreditvækst[[#This Row],[Dato]]),DAY(Kreditvækst[[#This Row],[Dato]])),Kreditvækst[[#All],[Dato]:[Udlån/BNP (pct. af BNP)]],2,FALSE)-1)*100,NA()),NA())</f>
        <v>#N/A</v>
      </c>
      <c r="F24" s="5" t="e">
        <f ca="1">IFERROR((Kreditvækst[Udlån til erhverv (mia. kr.)]/VLOOKUP(DATE(YEAR(Kreditvækst[[#This Row],[Dato]])-1,MONTH(Kreditvækst[[#This Row],[Dato]])+1,1)-1,Kreditvækst[[Dato]:[Udlån til erhverv (mia. kr.)]],3,FALSE)-1)*100,NA())</f>
        <v>#N/A</v>
      </c>
      <c r="G24" s="5" t="e">
        <f ca="1">IFERROR((Kreditvækst[Udlån til husholdninger (mia. kr.)]/VLOOKUP(DATE(YEAR(Kreditvækst[[#This Row],[Dato]])-1,MONTH(Kreditvækst[[#This Row],[Dato]])+1,1)-1,Kreditvækst[[Dato]:[Udlån til husholdninger (mia. kr.)]],4,FALSE)-1)*100,NA())</f>
        <v>#N/A</v>
      </c>
    </row>
    <row r="25" spans="1:7" hidden="1" x14ac:dyDescent="0.3">
      <c r="A25" s="3">
        <v>29920</v>
      </c>
      <c r="B25" s="5"/>
      <c r="C25" s="5">
        <v>122.59228525739404</v>
      </c>
      <c r="D25" s="5">
        <v>290.60868241739109</v>
      </c>
      <c r="E25" s="5" t="e">
        <f ca="1">IF(ISNUMBER(Kreditvækst[[#This Row],[Udlån/BNP (pct. af BNP)]]),IFERROR((Kreditvækst[[#This Row],[Udlån/BNP (pct. af BNP)]]/VLOOKUP(DATE(YEAR(Kreditvækst[[#This Row],[Dato]])-1,MONTH(Kreditvækst[[#This Row],[Dato]]),DAY(Kreditvækst[[#This Row],[Dato]])),Kreditvækst[[#All],[Dato]:[Udlån/BNP (pct. af BNP)]],2,FALSE)-1)*100,NA()),NA())</f>
        <v>#N/A</v>
      </c>
      <c r="F25" s="5" t="e">
        <f ca="1">IFERROR((Kreditvækst[Udlån til erhverv (mia. kr.)]/VLOOKUP(DATE(YEAR(Kreditvækst[[#This Row],[Dato]])-1,MONTH(Kreditvækst[[#This Row],[Dato]])+1,1)-1,Kreditvækst[[Dato]:[Udlån til erhverv (mia. kr.)]],3,FALSE)-1)*100,NA())</f>
        <v>#N/A</v>
      </c>
      <c r="G25" s="5" t="e">
        <f ca="1">IFERROR((Kreditvækst[Udlån til husholdninger (mia. kr.)]/VLOOKUP(DATE(YEAR(Kreditvækst[[#This Row],[Dato]])-1,MONTH(Kreditvækst[[#This Row],[Dato]])+1,1)-1,Kreditvækst[[Dato]:[Udlån til husholdninger (mia. kr.)]],4,FALSE)-1)*100,NA())</f>
        <v>#N/A</v>
      </c>
    </row>
    <row r="26" spans="1:7" x14ac:dyDescent="0.3">
      <c r="A26" s="3">
        <v>29951</v>
      </c>
      <c r="B26" s="5">
        <v>115.5500047556788</v>
      </c>
      <c r="C26" s="5">
        <v>123.88544548259847</v>
      </c>
      <c r="D26" s="5">
        <v>295.19492727247689</v>
      </c>
      <c r="E26" s="5">
        <f ca="1">IF(ISNUMBER(Kreditvækst[[#This Row],[Udlån/BNP (pct. af BNP)]]),IFERROR((Kreditvækst[[#This Row],[Udlån/BNP (pct. af BNP)]]/VLOOKUP(DATE(YEAR(Kreditvækst[[#This Row],[Dato]])-1,MONTH(Kreditvækst[[#This Row],[Dato]]),DAY(Kreditvækst[[#This Row],[Dato]])),Kreditvækst[[#All],[Dato]:[Udlån/BNP (pct. af BNP)]],2,FALSE)-1)*100,NA()),NA())</f>
        <v>-0.51653065109498186</v>
      </c>
      <c r="F26" s="5"/>
      <c r="G26" s="5"/>
    </row>
    <row r="27" spans="1:7" hidden="1" x14ac:dyDescent="0.3">
      <c r="A27" s="3">
        <v>29982</v>
      </c>
      <c r="B27" s="5"/>
      <c r="C27" s="5">
        <v>124.26070559198526</v>
      </c>
      <c r="D27" s="5">
        <v>293.98497248552565</v>
      </c>
      <c r="E27" s="5" t="e">
        <f ca="1">IF(ISNUMBER(Kreditvækst[[#This Row],[Udlån/BNP (pct. af BNP)]]),IFERROR((Kreditvækst[[#This Row],[Udlån/BNP (pct. af BNP)]]/VLOOKUP(DATE(YEAR(Kreditvækst[[#This Row],[Dato]])-1,MONTH(Kreditvækst[[#This Row],[Dato]]),DAY(Kreditvækst[[#This Row],[Dato]])),Kreditvækst[[#All],[Dato]:[Udlån/BNP (pct. af BNP)]],2,FALSE)-1)*100,NA()),NA())</f>
        <v>#N/A</v>
      </c>
      <c r="F27" s="5">
        <f ca="1">IFERROR((Kreditvækst[Udlån til erhverv (mia. kr.)]/VLOOKUP(DATE(YEAR(Kreditvækst[[#This Row],[Dato]])-1,MONTH(Kreditvækst[[#This Row],[Dato]])+1,1)-1,Kreditvækst[[Dato]:[Udlån til erhverv (mia. kr.)]],3,FALSE)-1)*100,NA())</f>
        <v>9.6439303827062126</v>
      </c>
      <c r="G27" s="5">
        <f ca="1">IFERROR((Kreditvækst[Udlån til husholdninger (mia. kr.)]/VLOOKUP(DATE(YEAR(Kreditvækst[[#This Row],[Dato]])-1,MONTH(Kreditvækst[[#This Row],[Dato]])+1,1)-1,Kreditvækst[[Dato]:[Udlån til husholdninger (mia. kr.)]],4,FALSE)-1)*100,NA())</f>
        <v>7.1940927212430728</v>
      </c>
    </row>
    <row r="28" spans="1:7" hidden="1" x14ac:dyDescent="0.3">
      <c r="A28" s="3">
        <v>30010</v>
      </c>
      <c r="B28" s="5"/>
      <c r="C28" s="5">
        <v>125.48942586112419</v>
      </c>
      <c r="D28" s="5">
        <v>295.66680286420558</v>
      </c>
      <c r="E28" s="5" t="e">
        <f ca="1">IF(ISNUMBER(Kreditvækst[[#This Row],[Udlån/BNP (pct. af BNP)]]),IFERROR((Kreditvækst[[#This Row],[Udlån/BNP (pct. af BNP)]]/VLOOKUP(DATE(YEAR(Kreditvækst[[#This Row],[Dato]])-1,MONTH(Kreditvækst[[#This Row],[Dato]]),DAY(Kreditvækst[[#This Row],[Dato]])),Kreditvækst[[#All],[Dato]:[Udlån/BNP (pct. af BNP)]],2,FALSE)-1)*100,NA()),NA())</f>
        <v>#N/A</v>
      </c>
      <c r="F28" s="5">
        <f ca="1">IFERROR((Kreditvækst[Udlån til erhverv (mia. kr.)]/VLOOKUP(DATE(YEAR(Kreditvækst[[#This Row],[Dato]])-1,MONTH(Kreditvækst[[#This Row],[Dato]])+1,1)-1,Kreditvækst[[Dato]:[Udlån til erhverv (mia. kr.)]],3,FALSE)-1)*100,NA())</f>
        <v>9.9811406359371588</v>
      </c>
      <c r="G28" s="5">
        <f ca="1">IFERROR((Kreditvækst[Udlån til husholdninger (mia. kr.)]/VLOOKUP(DATE(YEAR(Kreditvækst[[#This Row],[Dato]])-1,MONTH(Kreditvækst[[#This Row],[Dato]])+1,1)-1,Kreditvækst[[Dato]:[Udlån til husholdninger (mia. kr.)]],4,FALSE)-1)*100,NA())</f>
        <v>7.0705463160902982</v>
      </c>
    </row>
    <row r="29" spans="1:7" x14ac:dyDescent="0.3">
      <c r="A29" s="3">
        <v>30041</v>
      </c>
      <c r="B29" s="5">
        <v>114.14671353099297</v>
      </c>
      <c r="C29" s="5">
        <v>127.10869884457026</v>
      </c>
      <c r="D29" s="5">
        <v>298.78232191435723</v>
      </c>
      <c r="E29" s="5">
        <f ca="1">IF(ISNUMBER(Kreditvækst[[#This Row],[Udlån/BNP (pct. af BNP)]]),IFERROR((Kreditvækst[[#This Row],[Udlån/BNP (pct. af BNP)]]/VLOOKUP(DATE(YEAR(Kreditvækst[[#This Row],[Dato]])-1,MONTH(Kreditvækst[[#This Row],[Dato]]),DAY(Kreditvækst[[#This Row],[Dato]])),Kreditvækst[[#All],[Dato]:[Udlån/BNP (pct. af BNP)]],2,FALSE)-1)*100,NA()),NA())</f>
        <v>-2.472122893495321</v>
      </c>
      <c r="F29" s="5">
        <f ca="1">IFERROR((Kreditvækst[Udlån til erhverv (mia. kr.)]/VLOOKUP(DATE(YEAR(Kreditvækst[[#This Row],[Dato]])-1,MONTH(Kreditvækst[[#This Row],[Dato]])+1,1)-1,Kreditvækst[[Dato]:[Udlån til erhverv (mia. kr.)]],3,FALSE)-1)*100,NA())</f>
        <v>10.110982098534539</v>
      </c>
      <c r="G29" s="5">
        <f ca="1">IFERROR((Kreditvækst[Udlån til husholdninger (mia. kr.)]/VLOOKUP(DATE(YEAR(Kreditvækst[[#This Row],[Dato]])-1,MONTH(Kreditvækst[[#This Row],[Dato]])+1,1)-1,Kreditvækst[[Dato]:[Udlån til husholdninger (mia. kr.)]],4,FALSE)-1)*100,NA())</f>
        <v>6.9129021795858892</v>
      </c>
    </row>
    <row r="30" spans="1:7" hidden="1" x14ac:dyDescent="0.3">
      <c r="A30" s="3">
        <v>30071</v>
      </c>
      <c r="B30" s="5"/>
      <c r="C30" s="5">
        <v>127.4630363911333</v>
      </c>
      <c r="D30" s="5">
        <v>298.69438291379731</v>
      </c>
      <c r="E30" s="5" t="e">
        <f ca="1">IF(ISNUMBER(Kreditvækst[[#This Row],[Udlån/BNP (pct. af BNP)]]),IFERROR((Kreditvækst[[#This Row],[Udlån/BNP (pct. af BNP)]]/VLOOKUP(DATE(YEAR(Kreditvækst[[#This Row],[Dato]])-1,MONTH(Kreditvækst[[#This Row],[Dato]]),DAY(Kreditvækst[[#This Row],[Dato]])),Kreditvækst[[#All],[Dato]:[Udlån/BNP (pct. af BNP)]],2,FALSE)-1)*100,NA()),NA())</f>
        <v>#N/A</v>
      </c>
      <c r="F30" s="5">
        <f ca="1">IFERROR((Kreditvækst[Udlån til erhverv (mia. kr.)]/VLOOKUP(DATE(YEAR(Kreditvækst[[#This Row],[Dato]])-1,MONTH(Kreditvækst[[#This Row],[Dato]])+1,1)-1,Kreditvækst[[Dato]:[Udlån til erhverv (mia. kr.)]],3,FALSE)-1)*100,NA())</f>
        <v>9.3292662466135656</v>
      </c>
      <c r="G30" s="5">
        <f ca="1">IFERROR((Kreditvækst[Udlån til husholdninger (mia. kr.)]/VLOOKUP(DATE(YEAR(Kreditvækst[[#This Row],[Dato]])-1,MONTH(Kreditvækst[[#This Row],[Dato]])+1,1)-1,Kreditvækst[[Dato]:[Udlån til husholdninger (mia. kr.)]],4,FALSE)-1)*100,NA())</f>
        <v>6.6426083192072216</v>
      </c>
    </row>
    <row r="31" spans="1:7" hidden="1" x14ac:dyDescent="0.3">
      <c r="A31" s="3">
        <v>30102</v>
      </c>
      <c r="B31" s="5"/>
      <c r="C31" s="5">
        <v>128.72253833052238</v>
      </c>
      <c r="D31" s="5">
        <v>301.45894614418529</v>
      </c>
      <c r="E31" s="5" t="e">
        <f ca="1">IF(ISNUMBER(Kreditvækst[[#This Row],[Udlån/BNP (pct. af BNP)]]),IFERROR((Kreditvækst[[#This Row],[Udlån/BNP (pct. af BNP)]]/VLOOKUP(DATE(YEAR(Kreditvækst[[#This Row],[Dato]])-1,MONTH(Kreditvækst[[#This Row],[Dato]]),DAY(Kreditvækst[[#This Row],[Dato]])),Kreditvækst[[#All],[Dato]:[Udlån/BNP (pct. af BNP)]],2,FALSE)-1)*100,NA()),NA())</f>
        <v>#N/A</v>
      </c>
      <c r="F31" s="5">
        <f ca="1">IFERROR((Kreditvækst[Udlån til erhverv (mia. kr.)]/VLOOKUP(DATE(YEAR(Kreditvækst[[#This Row],[Dato]])-1,MONTH(Kreditvækst[[#This Row],[Dato]])+1,1)-1,Kreditvækst[[Dato]:[Udlån til erhverv (mia. kr.)]],3,FALSE)-1)*100,NA())</f>
        <v>9.0811391651726581</v>
      </c>
      <c r="G31" s="5">
        <f ca="1">IFERROR((Kreditvækst[Udlån til husholdninger (mia. kr.)]/VLOOKUP(DATE(YEAR(Kreditvækst[[#This Row],[Dato]])-1,MONTH(Kreditvækst[[#This Row],[Dato]])+1,1)-1,Kreditvækst[[Dato]:[Udlån til husholdninger (mia. kr.)]],4,FALSE)-1)*100,NA())</f>
        <v>6.7213949446803367</v>
      </c>
    </row>
    <row r="32" spans="1:7" x14ac:dyDescent="0.3">
      <c r="A32" s="3">
        <v>30132</v>
      </c>
      <c r="B32" s="5">
        <v>113.10117407923433</v>
      </c>
      <c r="C32" s="5">
        <v>130.89705517953428</v>
      </c>
      <c r="D32" s="5">
        <v>305.61430674837163</v>
      </c>
      <c r="E32" s="5">
        <f ca="1">IF(ISNUMBER(Kreditvækst[[#This Row],[Udlån/BNP (pct. af BNP)]]),IFERROR((Kreditvækst[[#This Row],[Udlån/BNP (pct. af BNP)]]/VLOOKUP(DATE(YEAR(Kreditvækst[[#This Row],[Dato]])-1,MONTH(Kreditvækst[[#This Row],[Dato]]),DAY(Kreditvækst[[#This Row],[Dato]])),Kreditvækst[[#All],[Dato]:[Udlån/BNP (pct. af BNP)]],2,FALSE)-1)*100,NA()),NA())</f>
        <v>-4.5281698146456222</v>
      </c>
      <c r="F32" s="5">
        <f ca="1">IFERROR((Kreditvækst[Udlån til erhverv (mia. kr.)]/VLOOKUP(DATE(YEAR(Kreditvækst[[#This Row],[Dato]])-1,MONTH(Kreditvækst[[#This Row],[Dato]])+1,1)-1,Kreditvækst[[Dato]:[Udlån til erhverv (mia. kr.)]],3,FALSE)-1)*100,NA())</f>
        <v>8.9422454716548305</v>
      </c>
      <c r="G32" s="5">
        <f ca="1">IFERROR((Kreditvækst[Udlån til husholdninger (mia. kr.)]/VLOOKUP(DATE(YEAR(Kreditvækst[[#This Row],[Dato]])-1,MONTH(Kreditvækst[[#This Row],[Dato]])+1,1)-1,Kreditvækst[[Dato]:[Udlån til husholdninger (mia. kr.)]],4,FALSE)-1)*100,NA())</f>
        <v>6.5233594759938285</v>
      </c>
    </row>
    <row r="33" spans="1:7" hidden="1" x14ac:dyDescent="0.3">
      <c r="A33" s="3">
        <v>30163</v>
      </c>
      <c r="B33" s="5"/>
      <c r="C33" s="5">
        <v>130.64551949813912</v>
      </c>
      <c r="D33" s="5">
        <v>303.3638840912227</v>
      </c>
      <c r="E33" s="5" t="e">
        <f ca="1">IF(ISNUMBER(Kreditvækst[[#This Row],[Udlån/BNP (pct. af BNP)]]),IFERROR((Kreditvækst[[#This Row],[Udlån/BNP (pct. af BNP)]]/VLOOKUP(DATE(YEAR(Kreditvækst[[#This Row],[Dato]])-1,MONTH(Kreditvækst[[#This Row],[Dato]]),DAY(Kreditvækst[[#This Row],[Dato]])),Kreditvækst[[#All],[Dato]:[Udlån/BNP (pct. af BNP)]],2,FALSE)-1)*100,NA()),NA())</f>
        <v>#N/A</v>
      </c>
      <c r="F33" s="5">
        <f ca="1">IFERROR((Kreditvækst[Udlån til erhverv (mia. kr.)]/VLOOKUP(DATE(YEAR(Kreditvækst[[#This Row],[Dato]])-1,MONTH(Kreditvækst[[#This Row],[Dato]])+1,1)-1,Kreditvækst[[Dato]:[Udlån til erhverv (mia. kr.)]],3,FALSE)-1)*100,NA())</f>
        <v>8.7263350425861752</v>
      </c>
      <c r="G33" s="5">
        <f ca="1">IFERROR((Kreditvækst[Udlån til husholdninger (mia. kr.)]/VLOOKUP(DATE(YEAR(Kreditvækst[[#This Row],[Dato]])-1,MONTH(Kreditvækst[[#This Row],[Dato]])+1,1)-1,Kreditvækst[[Dato]:[Udlån til husholdninger (mia. kr.)]],4,FALSE)-1)*100,NA())</f>
        <v>6.4238380939887429</v>
      </c>
    </row>
    <row r="34" spans="1:7" hidden="1" x14ac:dyDescent="0.3">
      <c r="A34" s="3">
        <v>30194</v>
      </c>
      <c r="B34" s="5"/>
      <c r="C34" s="5">
        <v>131.57133029776827</v>
      </c>
      <c r="D34" s="5">
        <v>304.79227341352316</v>
      </c>
      <c r="E34" s="5" t="e">
        <f ca="1">IF(ISNUMBER(Kreditvækst[[#This Row],[Udlån/BNP (pct. af BNP)]]),IFERROR((Kreditvækst[[#This Row],[Udlån/BNP (pct. af BNP)]]/VLOOKUP(DATE(YEAR(Kreditvækst[[#This Row],[Dato]])-1,MONTH(Kreditvækst[[#This Row],[Dato]]),DAY(Kreditvækst[[#This Row],[Dato]])),Kreditvækst[[#All],[Dato]:[Udlån/BNP (pct. af BNP)]],2,FALSE)-1)*100,NA()),NA())</f>
        <v>#N/A</v>
      </c>
      <c r="F34" s="5">
        <f ca="1">IFERROR((Kreditvækst[Udlån til erhverv (mia. kr.)]/VLOOKUP(DATE(YEAR(Kreditvækst[[#This Row],[Dato]])-1,MONTH(Kreditvækst[[#This Row],[Dato]])+1,1)-1,Kreditvækst[[Dato]:[Udlån til erhverv (mia. kr.)]],3,FALSE)-1)*100,NA())</f>
        <v>8.7625880566493777</v>
      </c>
      <c r="G34" s="5">
        <f ca="1">IFERROR((Kreditvækst[Udlån til husholdninger (mia. kr.)]/VLOOKUP(DATE(YEAR(Kreditvækst[[#This Row],[Dato]])-1,MONTH(Kreditvækst[[#This Row],[Dato]])+1,1)-1,Kreditvækst[[Dato]:[Udlån til husholdninger (mia. kr.)]],4,FALSE)-1)*100,NA())</f>
        <v>6.2482882626765823</v>
      </c>
    </row>
    <row r="35" spans="1:7" x14ac:dyDescent="0.3">
      <c r="A35" s="3">
        <v>30224</v>
      </c>
      <c r="B35" s="5">
        <v>110.79417178425695</v>
      </c>
      <c r="C35" s="5">
        <v>133.15466666299295</v>
      </c>
      <c r="D35" s="5">
        <v>309.22691664539104</v>
      </c>
      <c r="E35" s="5">
        <f ca="1">IF(ISNUMBER(Kreditvækst[[#This Row],[Udlån/BNP (pct. af BNP)]]),IFERROR((Kreditvækst[[#This Row],[Udlån/BNP (pct. af BNP)]]/VLOOKUP(DATE(YEAR(Kreditvækst[[#This Row],[Dato]])-1,MONTH(Kreditvækst[[#This Row],[Dato]]),DAY(Kreditvækst[[#This Row],[Dato]])),Kreditvækst[[#All],[Dato]:[Udlån/BNP (pct. af BNP)]],2,FALSE)-1)*100,NA()),NA())</f>
        <v>-5.3488445459189737</v>
      </c>
      <c r="F35" s="5">
        <f ca="1">IFERROR((Kreditvækst[Udlån til erhverv (mia. kr.)]/VLOOKUP(DATE(YEAR(Kreditvækst[[#This Row],[Dato]])-1,MONTH(Kreditvækst[[#This Row],[Dato]])+1,1)-1,Kreditvækst[[Dato]:[Udlån til erhverv (mia. kr.)]],3,FALSE)-1)*100,NA())</f>
        <v>8.8693195999870689</v>
      </c>
      <c r="G35" s="5">
        <f ca="1">IFERROR((Kreditvækst[Udlån til husholdninger (mia. kr.)]/VLOOKUP(DATE(YEAR(Kreditvækst[[#This Row],[Dato]])-1,MONTH(Kreditvækst[[#This Row],[Dato]])+1,1)-1,Kreditvækst[[Dato]:[Udlån til husholdninger (mia. kr.)]],4,FALSE)-1)*100,NA())</f>
        <v>6.4151836863824085</v>
      </c>
    </row>
    <row r="36" spans="1:7" hidden="1" x14ac:dyDescent="0.3">
      <c r="A36" s="3">
        <v>30255</v>
      </c>
      <c r="B36" s="5"/>
      <c r="C36" s="5">
        <v>132.80054623843961</v>
      </c>
      <c r="D36" s="5">
        <v>307.98412259480074</v>
      </c>
      <c r="E36" s="5" t="e">
        <f ca="1">IF(ISNUMBER(Kreditvækst[[#This Row],[Udlån/BNP (pct. af BNP)]]),IFERROR((Kreditvækst[[#This Row],[Udlån/BNP (pct. af BNP)]]/VLOOKUP(DATE(YEAR(Kreditvækst[[#This Row],[Dato]])-1,MONTH(Kreditvækst[[#This Row],[Dato]]),DAY(Kreditvækst[[#This Row],[Dato]])),Kreditvækst[[#All],[Dato]:[Udlån/BNP (pct. af BNP)]],2,FALSE)-1)*100,NA()),NA())</f>
        <v>#N/A</v>
      </c>
      <c r="F36" s="5">
        <f ca="1">IFERROR((Kreditvækst[Udlån til erhverv (mia. kr.)]/VLOOKUP(DATE(YEAR(Kreditvækst[[#This Row],[Dato]])-1,MONTH(Kreditvækst[[#This Row],[Dato]])+1,1)-1,Kreditvækst[[Dato]:[Udlån til erhverv (mia. kr.)]],3,FALSE)-1)*100,NA())</f>
        <v>8.7255163946108993</v>
      </c>
      <c r="G36" s="5">
        <f ca="1">IFERROR((Kreditvækst[Udlån til husholdninger (mia. kr.)]/VLOOKUP(DATE(YEAR(Kreditvækst[[#This Row],[Dato]])-1,MONTH(Kreditvækst[[#This Row],[Dato]])+1,1)-1,Kreditvækst[[Dato]:[Udlån til husholdninger (mia. kr.)]],4,FALSE)-1)*100,NA())</f>
        <v>6.2483370031284569</v>
      </c>
    </row>
    <row r="37" spans="1:7" hidden="1" x14ac:dyDescent="0.3">
      <c r="A37" s="3">
        <v>30285</v>
      </c>
      <c r="B37" s="5"/>
      <c r="C37" s="5">
        <v>132.6937184650686</v>
      </c>
      <c r="D37" s="5">
        <v>308.46526513627964</v>
      </c>
      <c r="E37" s="5" t="e">
        <f ca="1">IF(ISNUMBER(Kreditvækst[[#This Row],[Udlån/BNP (pct. af BNP)]]),IFERROR((Kreditvækst[[#This Row],[Udlån/BNP (pct. af BNP)]]/VLOOKUP(DATE(YEAR(Kreditvækst[[#This Row],[Dato]])-1,MONTH(Kreditvækst[[#This Row],[Dato]]),DAY(Kreditvækst[[#This Row],[Dato]])),Kreditvækst[[#All],[Dato]:[Udlån/BNP (pct. af BNP)]],2,FALSE)-1)*100,NA()),NA())</f>
        <v>#N/A</v>
      </c>
      <c r="F37" s="5">
        <f ca="1">IFERROR((Kreditvækst[Udlån til erhverv (mia. kr.)]/VLOOKUP(DATE(YEAR(Kreditvækst[[#This Row],[Dato]])-1,MONTH(Kreditvækst[[#This Row],[Dato]])+1,1)-1,Kreditvækst[[Dato]:[Udlån til erhverv (mia. kr.)]],3,FALSE)-1)*100,NA())</f>
        <v>8.2398604336852532</v>
      </c>
      <c r="G37" s="5">
        <f ca="1">IFERROR((Kreditvækst[Udlån til husholdninger (mia. kr.)]/VLOOKUP(DATE(YEAR(Kreditvækst[[#This Row],[Dato]])-1,MONTH(Kreditvækst[[#This Row],[Dato]])+1,1)-1,Kreditvækst[[Dato]:[Udlån til husholdninger (mia. kr.)]],4,FALSE)-1)*100,NA())</f>
        <v>6.1445455002757887</v>
      </c>
    </row>
    <row r="38" spans="1:7" x14ac:dyDescent="0.3">
      <c r="A38" s="3">
        <v>30316</v>
      </c>
      <c r="B38" s="5">
        <v>108.34905815446008</v>
      </c>
      <c r="C38" s="5">
        <v>133.99674508733673</v>
      </c>
      <c r="D38" s="5">
        <v>312.67470361465303</v>
      </c>
      <c r="E38" s="5">
        <f ca="1">IF(ISNUMBER(Kreditvækst[[#This Row],[Udlån/BNP (pct. af BNP)]]),IFERROR((Kreditvækst[[#This Row],[Udlån/BNP (pct. af BNP)]]/VLOOKUP(DATE(YEAR(Kreditvækst[[#This Row],[Dato]])-1,MONTH(Kreditvækst[[#This Row],[Dato]]),DAY(Kreditvækst[[#This Row],[Dato]])),Kreditvækst[[#All],[Dato]:[Udlån/BNP (pct. af BNP)]],2,FALSE)-1)*100,NA()),NA())</f>
        <v>-6.2318877584163985</v>
      </c>
      <c r="F38" s="5">
        <f ca="1">IFERROR((Kreditvækst[Udlån til erhverv (mia. kr.)]/VLOOKUP(DATE(YEAR(Kreditvækst[[#This Row],[Dato]])-1,MONTH(Kreditvækst[[#This Row],[Dato]])+1,1)-1,Kreditvækst[[Dato]:[Udlån til erhverv (mia. kr.)]],3,FALSE)-1)*100,NA())</f>
        <v>8.1618139768957256</v>
      </c>
      <c r="G38" s="5">
        <f ca="1">IFERROR((Kreditvækst[Udlån til husholdninger (mia. kr.)]/VLOOKUP(DATE(YEAR(Kreditvækst[[#This Row],[Dato]])-1,MONTH(Kreditvækst[[#This Row],[Dato]])+1,1)-1,Kreditvækst[[Dato]:[Udlån til husholdninger (mia. kr.)]],4,FALSE)-1)*100,NA())</f>
        <v>5.9214352034042905</v>
      </c>
    </row>
    <row r="39" spans="1:7" hidden="1" x14ac:dyDescent="0.3">
      <c r="A39" s="3">
        <v>30347</v>
      </c>
      <c r="B39" s="5"/>
      <c r="C39" s="5">
        <v>134.18859978807592</v>
      </c>
      <c r="D39" s="5">
        <v>310.89142857058647</v>
      </c>
      <c r="E39" s="5" t="e">
        <f ca="1">IF(ISNUMBER(Kreditvækst[[#This Row],[Udlån/BNP (pct. af BNP)]]),IFERROR((Kreditvækst[[#This Row],[Udlån/BNP (pct. af BNP)]]/VLOOKUP(DATE(YEAR(Kreditvækst[[#This Row],[Dato]])-1,MONTH(Kreditvækst[[#This Row],[Dato]]),DAY(Kreditvækst[[#This Row],[Dato]])),Kreditvækst[[#All],[Dato]:[Udlån/BNP (pct. af BNP)]],2,FALSE)-1)*100,NA()),NA())</f>
        <v>#N/A</v>
      </c>
      <c r="F39" s="5">
        <f ca="1">IFERROR((Kreditvækst[Udlån til erhverv (mia. kr.)]/VLOOKUP(DATE(YEAR(Kreditvækst[[#This Row],[Dato]])-1,MONTH(Kreditvækst[[#This Row],[Dato]])+1,1)-1,Kreditvækst[[Dato]:[Udlån til erhverv (mia. kr.)]],3,FALSE)-1)*100,NA())</f>
        <v>7.9895685034087061</v>
      </c>
      <c r="G39" s="5">
        <f ca="1">IFERROR((Kreditvækst[Udlån til husholdninger (mia. kr.)]/VLOOKUP(DATE(YEAR(Kreditvækst[[#This Row],[Dato]])-1,MONTH(Kreditvækst[[#This Row],[Dato]])+1,1)-1,Kreditvækst[[Dato]:[Udlån til husholdninger (mia. kr.)]],4,FALSE)-1)*100,NA())</f>
        <v>5.7507892128374705</v>
      </c>
    </row>
    <row r="40" spans="1:7" hidden="1" x14ac:dyDescent="0.3">
      <c r="A40" s="3">
        <v>30375</v>
      </c>
      <c r="B40" s="5"/>
      <c r="C40" s="5">
        <v>135.36385453702684</v>
      </c>
      <c r="D40" s="5">
        <v>312.77968550145397</v>
      </c>
      <c r="E40" s="5" t="e">
        <f ca="1">IF(ISNUMBER(Kreditvækst[[#This Row],[Udlån/BNP (pct. af BNP)]]),IFERROR((Kreditvækst[[#This Row],[Udlån/BNP (pct. af BNP)]]/VLOOKUP(DATE(YEAR(Kreditvækst[[#This Row],[Dato]])-1,MONTH(Kreditvækst[[#This Row],[Dato]]),DAY(Kreditvækst[[#This Row],[Dato]])),Kreditvækst[[#All],[Dato]:[Udlån/BNP (pct. af BNP)]],2,FALSE)-1)*100,NA()),NA())</f>
        <v>#N/A</v>
      </c>
      <c r="F40" s="5">
        <f ca="1">IFERROR((Kreditvækst[Udlån til erhverv (mia. kr.)]/VLOOKUP(DATE(YEAR(Kreditvækst[[#This Row],[Dato]])-1,MONTH(Kreditvækst[[#This Row],[Dato]])+1,1)-1,Kreditvækst[[Dato]:[Udlån til erhverv (mia. kr.)]],3,FALSE)-1)*100,NA())</f>
        <v>7.8687336467938129</v>
      </c>
      <c r="G40" s="5">
        <f ca="1">IFERROR((Kreditvækst[Udlån til husholdninger (mia. kr.)]/VLOOKUP(DATE(YEAR(Kreditvækst[[#This Row],[Dato]])-1,MONTH(Kreditvækst[[#This Row],[Dato]])+1,1)-1,Kreditvækst[[Dato]:[Udlån til husholdninger (mia. kr.)]],4,FALSE)-1)*100,NA())</f>
        <v>5.7878945053929653</v>
      </c>
    </row>
    <row r="41" spans="1:7" x14ac:dyDescent="0.3">
      <c r="A41" s="3">
        <v>30406</v>
      </c>
      <c r="B41" s="5">
        <v>107.35969931084648</v>
      </c>
      <c r="C41" s="5">
        <v>137.34745669369889</v>
      </c>
      <c r="D41" s="5">
        <v>317.96031080707684</v>
      </c>
      <c r="E41" s="5">
        <f ca="1">IF(ISNUMBER(Kreditvækst[[#This Row],[Udlån/BNP (pct. af BNP)]]),IFERROR((Kreditvækst[[#This Row],[Udlån/BNP (pct. af BNP)]]/VLOOKUP(DATE(YEAR(Kreditvækst[[#This Row],[Dato]])-1,MONTH(Kreditvækst[[#This Row],[Dato]]),DAY(Kreditvækst[[#This Row],[Dato]])),Kreditvækst[[#All],[Dato]:[Udlån/BNP (pct. af BNP)]],2,FALSE)-1)*100,NA()),NA())</f>
        <v>-5.9458691452414776</v>
      </c>
      <c r="F41" s="5">
        <f ca="1">IFERROR((Kreditvækst[Udlån til erhverv (mia. kr.)]/VLOOKUP(DATE(YEAR(Kreditvækst[[#This Row],[Dato]])-1,MONTH(Kreditvækst[[#This Row],[Dato]])+1,1)-1,Kreditvækst[[Dato]:[Udlån til erhverv (mia. kr.)]],3,FALSE)-1)*100,NA())</f>
        <v>8.0551197063614808</v>
      </c>
      <c r="G41" s="5">
        <f ca="1">IFERROR((Kreditvækst[Udlån til husholdninger (mia. kr.)]/VLOOKUP(DATE(YEAR(Kreditvækst[[#This Row],[Dato]])-1,MONTH(Kreditvækst[[#This Row],[Dato]])+1,1)-1,Kreditvækst[[Dato]:[Udlån til husholdninger (mia. kr.)]],4,FALSE)-1)*100,NA())</f>
        <v>6.4187160638696561</v>
      </c>
    </row>
    <row r="42" spans="1:7" hidden="1" x14ac:dyDescent="0.3">
      <c r="A42" s="3">
        <v>30436</v>
      </c>
      <c r="B42" s="5"/>
      <c r="C42" s="5">
        <v>138.54887256463144</v>
      </c>
      <c r="D42" s="5">
        <v>319.83509309699059</v>
      </c>
      <c r="E42" s="5" t="e">
        <f ca="1">IF(ISNUMBER(Kreditvækst[[#This Row],[Udlån/BNP (pct. af BNP)]]),IFERROR((Kreditvækst[[#This Row],[Udlån/BNP (pct. af BNP)]]/VLOOKUP(DATE(YEAR(Kreditvækst[[#This Row],[Dato]])-1,MONTH(Kreditvækst[[#This Row],[Dato]]),DAY(Kreditvækst[[#This Row],[Dato]])),Kreditvækst[[#All],[Dato]:[Udlån/BNP (pct. af BNP)]],2,FALSE)-1)*100,NA()),NA())</f>
        <v>#N/A</v>
      </c>
      <c r="F42" s="5">
        <f ca="1">IFERROR((Kreditvækst[Udlån til erhverv (mia. kr.)]/VLOOKUP(DATE(YEAR(Kreditvækst[[#This Row],[Dato]])-1,MONTH(Kreditvækst[[#This Row],[Dato]])+1,1)-1,Kreditvækst[[Dato]:[Udlån til erhverv (mia. kr.)]],3,FALSE)-1)*100,NA())</f>
        <v>8.6972949078979447</v>
      </c>
      <c r="G42" s="5">
        <f ca="1">IFERROR((Kreditvækst[Udlån til husholdninger (mia. kr.)]/VLOOKUP(DATE(YEAR(Kreditvækst[[#This Row],[Dato]])-1,MONTH(Kreditvækst[[#This Row],[Dato]])+1,1)-1,Kreditvækst[[Dato]:[Udlån til husholdninger (mia. kr.)]],4,FALSE)-1)*100,NA())</f>
        <v>7.0777059738998949</v>
      </c>
    </row>
    <row r="43" spans="1:7" hidden="1" x14ac:dyDescent="0.3">
      <c r="A43" s="3">
        <v>30467</v>
      </c>
      <c r="B43" s="5"/>
      <c r="C43" s="5">
        <v>140.02118695926453</v>
      </c>
      <c r="D43" s="5">
        <v>322.76220299955236</v>
      </c>
      <c r="E43" s="5" t="e">
        <f ca="1">IF(ISNUMBER(Kreditvækst[[#This Row],[Udlån/BNP (pct. af BNP)]]),IFERROR((Kreditvækst[[#This Row],[Udlån/BNP (pct. af BNP)]]/VLOOKUP(DATE(YEAR(Kreditvækst[[#This Row],[Dato]])-1,MONTH(Kreditvækst[[#This Row],[Dato]]),DAY(Kreditvækst[[#This Row],[Dato]])),Kreditvækst[[#All],[Dato]:[Udlån/BNP (pct. af BNP)]],2,FALSE)-1)*100,NA()),NA())</f>
        <v>#N/A</v>
      </c>
      <c r="F43" s="5">
        <f ca="1">IFERROR((Kreditvækst[Udlån til erhverv (mia. kr.)]/VLOOKUP(DATE(YEAR(Kreditvækst[[#This Row],[Dato]])-1,MONTH(Kreditvækst[[#This Row],[Dato]])+1,1)-1,Kreditvækst[[Dato]:[Udlån til erhverv (mia. kr.)]],3,FALSE)-1)*100,NA())</f>
        <v>8.7775216176443571</v>
      </c>
      <c r="G43" s="5">
        <f ca="1">IFERROR((Kreditvækst[Udlån til husholdninger (mia. kr.)]/VLOOKUP(DATE(YEAR(Kreditvækst[[#This Row],[Dato]])-1,MONTH(Kreditvækst[[#This Row],[Dato]])+1,1)-1,Kreditvækst[[Dato]:[Udlån til husholdninger (mia. kr.)]],4,FALSE)-1)*100,NA())</f>
        <v>7.0667190766260823</v>
      </c>
    </row>
    <row r="44" spans="1:7" x14ac:dyDescent="0.3">
      <c r="A44" s="3">
        <v>30497</v>
      </c>
      <c r="B44" s="5">
        <v>108.41251216048545</v>
      </c>
      <c r="C44" s="5">
        <v>142.49892973198013</v>
      </c>
      <c r="D44" s="5">
        <v>329.38310921963102</v>
      </c>
      <c r="E44" s="5">
        <f ca="1">IF(ISNUMBER(Kreditvækst[[#This Row],[Udlån/BNP (pct. af BNP)]]),IFERROR((Kreditvækst[[#This Row],[Udlån/BNP (pct. af BNP)]]/VLOOKUP(DATE(YEAR(Kreditvækst[[#This Row],[Dato]])-1,MONTH(Kreditvækst[[#This Row],[Dato]]),DAY(Kreditvækst[[#This Row],[Dato]])),Kreditvækst[[#All],[Dato]:[Udlån/BNP (pct. af BNP)]],2,FALSE)-1)*100,NA()),NA())</f>
        <v>-4.1455466372649514</v>
      </c>
      <c r="F44" s="5">
        <f ca="1">IFERROR((Kreditvækst[Udlån til erhverv (mia. kr.)]/VLOOKUP(DATE(YEAR(Kreditvækst[[#This Row],[Dato]])-1,MONTH(Kreditvækst[[#This Row],[Dato]])+1,1)-1,Kreditvækst[[Dato]:[Udlån til erhverv (mia. kr.)]],3,FALSE)-1)*100,NA())</f>
        <v>8.8633579544880483</v>
      </c>
      <c r="G44" s="5">
        <f ca="1">IFERROR((Kreditvækst[Udlån til husholdninger (mia. kr.)]/VLOOKUP(DATE(YEAR(Kreditvækst[[#This Row],[Dato]])-1,MONTH(Kreditvækst[[#This Row],[Dato]])+1,1)-1,Kreditvækst[[Dato]:[Udlån til husholdninger (mia. kr.)]],4,FALSE)-1)*100,NA())</f>
        <v>7.7773853993129638</v>
      </c>
    </row>
    <row r="45" spans="1:7" hidden="1" x14ac:dyDescent="0.3">
      <c r="A45" s="3">
        <v>30528</v>
      </c>
      <c r="B45" s="5"/>
      <c r="C45" s="5">
        <v>142.89301193104552</v>
      </c>
      <c r="D45" s="5">
        <v>328.59313302727668</v>
      </c>
      <c r="E45" s="5" t="e">
        <f ca="1">IF(ISNUMBER(Kreditvækst[[#This Row],[Udlån/BNP (pct. af BNP)]]),IFERROR((Kreditvækst[[#This Row],[Udlån/BNP (pct. af BNP)]]/VLOOKUP(DATE(YEAR(Kreditvækst[[#This Row],[Dato]])-1,MONTH(Kreditvækst[[#This Row],[Dato]]),DAY(Kreditvækst[[#This Row],[Dato]])),Kreditvækst[[#All],[Dato]:[Udlån/BNP (pct. af BNP)]],2,FALSE)-1)*100,NA()),NA())</f>
        <v>#N/A</v>
      </c>
      <c r="F45" s="5">
        <f ca="1">IFERROR((Kreditvækst[Udlån til erhverv (mia. kr.)]/VLOOKUP(DATE(YEAR(Kreditvækst[[#This Row],[Dato]])-1,MONTH(Kreditvækst[[#This Row],[Dato]])+1,1)-1,Kreditvækst[[Dato]:[Udlån til erhverv (mia. kr.)]],3,FALSE)-1)*100,NA())</f>
        <v>9.3745981339075755</v>
      </c>
      <c r="G45" s="5">
        <f ca="1">IFERROR((Kreditvækst[Udlån til husholdninger (mia. kr.)]/VLOOKUP(DATE(YEAR(Kreditvækst[[#This Row],[Dato]])-1,MONTH(Kreditvækst[[#This Row],[Dato]])+1,1)-1,Kreditvækst[[Dato]:[Udlån til husholdninger (mia. kr.)]],4,FALSE)-1)*100,NA())</f>
        <v>8.3164972032292006</v>
      </c>
    </row>
    <row r="46" spans="1:7" hidden="1" x14ac:dyDescent="0.3">
      <c r="A46" s="3">
        <v>30559</v>
      </c>
      <c r="B46" s="5"/>
      <c r="C46" s="5">
        <v>143.77732587053828</v>
      </c>
      <c r="D46" s="5">
        <v>329.88989433051688</v>
      </c>
      <c r="E46" s="5" t="e">
        <f ca="1">IF(ISNUMBER(Kreditvækst[[#This Row],[Udlån/BNP (pct. af BNP)]]),IFERROR((Kreditvækst[[#This Row],[Udlån/BNP (pct. af BNP)]]/VLOOKUP(DATE(YEAR(Kreditvækst[[#This Row],[Dato]])-1,MONTH(Kreditvækst[[#This Row],[Dato]]),DAY(Kreditvækst[[#This Row],[Dato]])),Kreditvækst[[#All],[Dato]:[Udlån/BNP (pct. af BNP)]],2,FALSE)-1)*100,NA()),NA())</f>
        <v>#N/A</v>
      </c>
      <c r="F46" s="5">
        <f ca="1">IFERROR((Kreditvækst[Udlån til erhverv (mia. kr.)]/VLOOKUP(DATE(YEAR(Kreditvækst[[#This Row],[Dato]])-1,MONTH(Kreditvækst[[#This Row],[Dato]])+1,1)-1,Kreditvækst[[Dato]:[Udlån til erhverv (mia. kr.)]],3,FALSE)-1)*100,NA())</f>
        <v>9.2770936838183271</v>
      </c>
      <c r="G46" s="5">
        <f ca="1">IFERROR((Kreditvækst[Udlån til husholdninger (mia. kr.)]/VLOOKUP(DATE(YEAR(Kreditvækst[[#This Row],[Dato]])-1,MONTH(Kreditvækst[[#This Row],[Dato]])+1,1)-1,Kreditvækst[[Dato]:[Udlån til husholdninger (mia. kr.)]],4,FALSE)-1)*100,NA())</f>
        <v>8.2343363353384103</v>
      </c>
    </row>
    <row r="47" spans="1:7" x14ac:dyDescent="0.3">
      <c r="A47" s="3">
        <v>30589</v>
      </c>
      <c r="B47" s="5">
        <v>108.66552258190826</v>
      </c>
      <c r="C47" s="5">
        <v>145.83263605851448</v>
      </c>
      <c r="D47" s="5">
        <v>336.18434851492282</v>
      </c>
      <c r="E47" s="5">
        <f ca="1">IF(ISNUMBER(Kreditvækst[[#This Row],[Udlån/BNP (pct. af BNP)]]),IFERROR((Kreditvækst[[#This Row],[Udlån/BNP (pct. af BNP)]]/VLOOKUP(DATE(YEAR(Kreditvækst[[#This Row],[Dato]])-1,MONTH(Kreditvækst[[#This Row],[Dato]]),DAY(Kreditvækst[[#This Row],[Dato]])),Kreditvækst[[#All],[Dato]:[Udlån/BNP (pct. af BNP)]],2,FALSE)-1)*100,NA()),NA())</f>
        <v>-1.9212646008976653</v>
      </c>
      <c r="F47" s="5">
        <f ca="1">IFERROR((Kreditvækst[Udlån til erhverv (mia. kr.)]/VLOOKUP(DATE(YEAR(Kreditvækst[[#This Row],[Dato]])-1,MONTH(Kreditvækst[[#This Row],[Dato]])+1,1)-1,Kreditvækst[[Dato]:[Udlån til erhverv (mia. kr.)]],3,FALSE)-1)*100,NA())</f>
        <v>9.5212355024768094</v>
      </c>
      <c r="G47" s="5">
        <f ca="1">IFERROR((Kreditvækst[Udlån til husholdninger (mia. kr.)]/VLOOKUP(DATE(YEAR(Kreditvækst[[#This Row],[Dato]])-1,MONTH(Kreditvækst[[#This Row],[Dato]])+1,1)-1,Kreditvækst[[Dato]:[Udlån til husholdninger (mia. kr.)]],4,FALSE)-1)*100,NA())</f>
        <v>8.7176860804926157</v>
      </c>
    </row>
    <row r="48" spans="1:7" hidden="1" x14ac:dyDescent="0.3">
      <c r="A48" s="3">
        <v>30620</v>
      </c>
      <c r="B48" s="5"/>
      <c r="C48" s="5">
        <v>146.66690383991752</v>
      </c>
      <c r="D48" s="5">
        <v>336.25632877777127</v>
      </c>
      <c r="E48" s="5" t="e">
        <f ca="1">IF(ISNUMBER(Kreditvækst[[#This Row],[Udlån/BNP (pct. af BNP)]]),IFERROR((Kreditvækst[[#This Row],[Udlån/BNP (pct. af BNP)]]/VLOOKUP(DATE(YEAR(Kreditvækst[[#This Row],[Dato]])-1,MONTH(Kreditvækst[[#This Row],[Dato]]),DAY(Kreditvækst[[#This Row],[Dato]])),Kreditvækst[[#All],[Dato]:[Udlån/BNP (pct. af BNP)]],2,FALSE)-1)*100,NA()),NA())</f>
        <v>#N/A</v>
      </c>
      <c r="F48" s="5">
        <f ca="1">IFERROR((Kreditvækst[Udlån til erhverv (mia. kr.)]/VLOOKUP(DATE(YEAR(Kreditvækst[[#This Row],[Dato]])-1,MONTH(Kreditvækst[[#This Row],[Dato]])+1,1)-1,Kreditvækst[[Dato]:[Udlån til erhverv (mia. kr.)]],3,FALSE)-1)*100,NA())</f>
        <v>10.441491390089052</v>
      </c>
      <c r="G48" s="5">
        <f ca="1">IFERROR((Kreditvækst[Udlån til husholdninger (mia. kr.)]/VLOOKUP(DATE(YEAR(Kreditvækst[[#This Row],[Dato]])-1,MONTH(Kreditvækst[[#This Row],[Dato]])+1,1)-1,Kreditvækst[[Dato]:[Udlån til husholdninger (mia. kr.)]],4,FALSE)-1)*100,NA())</f>
        <v>9.1797609385750221</v>
      </c>
    </row>
    <row r="49" spans="1:7" hidden="1" x14ac:dyDescent="0.3">
      <c r="A49" s="3">
        <v>30650</v>
      </c>
      <c r="B49" s="5"/>
      <c r="C49" s="5">
        <v>148.03284136638979</v>
      </c>
      <c r="D49" s="5">
        <v>339.09174983071375</v>
      </c>
      <c r="E49" s="5" t="e">
        <f ca="1">IF(ISNUMBER(Kreditvækst[[#This Row],[Udlån/BNP (pct. af BNP)]]),IFERROR((Kreditvækst[[#This Row],[Udlån/BNP (pct. af BNP)]]/VLOOKUP(DATE(YEAR(Kreditvækst[[#This Row],[Dato]])-1,MONTH(Kreditvækst[[#This Row],[Dato]]),DAY(Kreditvækst[[#This Row],[Dato]])),Kreditvækst[[#All],[Dato]:[Udlån/BNP (pct. af BNP)]],2,FALSE)-1)*100,NA()),NA())</f>
        <v>#N/A</v>
      </c>
      <c r="F49" s="5">
        <f ca="1">IFERROR((Kreditvækst[Udlån til erhverv (mia. kr.)]/VLOOKUP(DATE(YEAR(Kreditvækst[[#This Row],[Dato]])-1,MONTH(Kreditvækst[[#This Row],[Dato]])+1,1)-1,Kreditvækst[[Dato]:[Udlån til erhverv (mia. kr.)]],3,FALSE)-1)*100,NA())</f>
        <v>11.559795805525773</v>
      </c>
      <c r="G49" s="5">
        <f ca="1">IFERROR((Kreditvækst[Udlån til husholdninger (mia. kr.)]/VLOOKUP(DATE(YEAR(Kreditvækst[[#This Row],[Dato]])-1,MONTH(Kreditvækst[[#This Row],[Dato]])+1,1)-1,Kreditvækst[[Dato]:[Udlån til husholdninger (mia. kr.)]],4,FALSE)-1)*100,NA())</f>
        <v>9.9286656087204328</v>
      </c>
    </row>
    <row r="50" spans="1:7" x14ac:dyDescent="0.3">
      <c r="A50" s="3">
        <v>30681</v>
      </c>
      <c r="B50" s="5">
        <v>109.56306201281483</v>
      </c>
      <c r="C50" s="5">
        <v>151.49972991686377</v>
      </c>
      <c r="D50" s="5">
        <v>346.2822201775225</v>
      </c>
      <c r="E50" s="5">
        <f ca="1">IF(ISNUMBER(Kreditvækst[[#This Row],[Udlån/BNP (pct. af BNP)]]),IFERROR((Kreditvækst[[#This Row],[Udlån/BNP (pct. af BNP)]]/VLOOKUP(DATE(YEAR(Kreditvækst[[#This Row],[Dato]])-1,MONTH(Kreditvækst[[#This Row],[Dato]]),DAY(Kreditvækst[[#This Row],[Dato]])),Kreditvækst[[#All],[Dato]:[Udlån/BNP (pct. af BNP)]],2,FALSE)-1)*100,NA()),NA())</f>
        <v>1.1204563094808773</v>
      </c>
      <c r="F50" s="5">
        <f ca="1">IFERROR((Kreditvækst[Udlån til erhverv (mia. kr.)]/VLOOKUP(DATE(YEAR(Kreditvækst[[#This Row],[Dato]])-1,MONTH(Kreditvækst[[#This Row],[Dato]])+1,1)-1,Kreditvækst[[Dato]:[Udlån til erhverv (mia. kr.)]],3,FALSE)-1)*100,NA())</f>
        <v>13.062246264354327</v>
      </c>
      <c r="G50" s="5">
        <f ca="1">IFERROR((Kreditvækst[Udlån til husholdninger (mia. kr.)]/VLOOKUP(DATE(YEAR(Kreditvækst[[#This Row],[Dato]])-1,MONTH(Kreditvækst[[#This Row],[Dato]])+1,1)-1,Kreditvækst[[Dato]:[Udlån til husholdninger (mia. kr.)]],4,FALSE)-1)*100,NA())</f>
        <v>10.748396392273584</v>
      </c>
    </row>
    <row r="51" spans="1:7" hidden="1" x14ac:dyDescent="0.3">
      <c r="A51" s="3">
        <v>30712</v>
      </c>
      <c r="B51" s="5"/>
      <c r="C51" s="5">
        <v>152.35887576731741</v>
      </c>
      <c r="D51" s="5">
        <v>348.41820021340232</v>
      </c>
      <c r="E51" s="5" t="e">
        <f ca="1">IF(ISNUMBER(Kreditvækst[[#This Row],[Udlån/BNP (pct. af BNP)]]),IFERROR((Kreditvækst[[#This Row],[Udlån/BNP (pct. af BNP)]]/VLOOKUP(DATE(YEAR(Kreditvækst[[#This Row],[Dato]])-1,MONTH(Kreditvækst[[#This Row],[Dato]]),DAY(Kreditvækst[[#This Row],[Dato]])),Kreditvækst[[#All],[Dato]:[Udlån/BNP (pct. af BNP)]],2,FALSE)-1)*100,NA()),NA())</f>
        <v>#N/A</v>
      </c>
      <c r="F51" s="5">
        <f ca="1">IFERROR((Kreditvækst[Udlån til erhverv (mia. kr.)]/VLOOKUP(DATE(YEAR(Kreditvækst[[#This Row],[Dato]])-1,MONTH(Kreditvækst[[#This Row],[Dato]])+1,1)-1,Kreditvækst[[Dato]:[Udlån til erhverv (mia. kr.)]],3,FALSE)-1)*100,NA())</f>
        <v>13.540849228576658</v>
      </c>
      <c r="G51" s="5">
        <f ca="1">IFERROR((Kreditvækst[Udlån til husholdninger (mia. kr.)]/VLOOKUP(DATE(YEAR(Kreditvækst[[#This Row],[Dato]])-1,MONTH(Kreditvækst[[#This Row],[Dato]])+1,1)-1,Kreditvækst[[Dato]:[Udlån til husholdninger (mia. kr.)]],4,FALSE)-1)*100,NA())</f>
        <v>12.070699991748256</v>
      </c>
    </row>
    <row r="52" spans="1:7" hidden="1" x14ac:dyDescent="0.3">
      <c r="A52" s="3">
        <v>30741</v>
      </c>
      <c r="B52" s="5"/>
      <c r="C52" s="5">
        <v>153.23003687468668</v>
      </c>
      <c r="D52" s="5">
        <v>353.66301955773582</v>
      </c>
      <c r="E52" s="5" t="e">
        <f ca="1">IF(ISNUMBER(Kreditvækst[[#This Row],[Udlån/BNP (pct. af BNP)]]),IFERROR((Kreditvækst[[#This Row],[Udlån/BNP (pct. af BNP)]]/VLOOKUP(DATE(YEAR(Kreditvækst[[#This Row],[Dato]])-1,MONTH(Kreditvækst[[#This Row],[Dato]]),DAY(Kreditvækst[[#This Row],[Dato]])),Kreditvækst[[#All],[Dato]:[Udlån/BNP (pct. af BNP)]],2,FALSE)-1)*100,NA()),NA())</f>
        <v>#N/A</v>
      </c>
      <c r="F52" s="5">
        <f ca="1">IFERROR((Kreditvækst[Udlån til erhverv (mia. kr.)]/VLOOKUP(DATE(YEAR(Kreditvækst[[#This Row],[Dato]])-1,MONTH(Kreditvækst[[#This Row],[Dato]])+1,1)-1,Kreditvækst[[Dato]:[Udlån til erhverv (mia. kr.)]],3,FALSE)-1)*100,NA())</f>
        <v>13.198635927416502</v>
      </c>
      <c r="G52" s="5">
        <f ca="1">IFERROR((Kreditvækst[Udlån til husholdninger (mia. kr.)]/VLOOKUP(DATE(YEAR(Kreditvækst[[#This Row],[Dato]])-1,MONTH(Kreditvækst[[#This Row],[Dato]])+1,1)-1,Kreditvækst[[Dato]:[Udlån til husholdninger (mia. kr.)]],4,FALSE)-1)*100,NA())</f>
        <v>13.070968464827558</v>
      </c>
    </row>
    <row r="53" spans="1:7" x14ac:dyDescent="0.3">
      <c r="A53" s="3">
        <v>30772</v>
      </c>
      <c r="B53" s="5">
        <v>110.67295208436062</v>
      </c>
      <c r="C53" s="5">
        <v>155.35453508854539</v>
      </c>
      <c r="D53" s="5">
        <v>360.93154919493941</v>
      </c>
      <c r="E53" s="5">
        <f ca="1">IF(ISNUMBER(Kreditvækst[[#This Row],[Udlån/BNP (pct. af BNP)]]),IFERROR((Kreditvækst[[#This Row],[Udlån/BNP (pct. af BNP)]]/VLOOKUP(DATE(YEAR(Kreditvækst[[#This Row],[Dato]])-1,MONTH(Kreditvækst[[#This Row],[Dato]]),DAY(Kreditvækst[[#This Row],[Dato]])),Kreditvækst[[#All],[Dato]:[Udlån/BNP (pct. af BNP)]],2,FALSE)-1)*100,NA()),NA())</f>
        <v>3.0861233729064574</v>
      </c>
      <c r="F53" s="5">
        <f ca="1">IFERROR((Kreditvækst[Udlån til erhverv (mia. kr.)]/VLOOKUP(DATE(YEAR(Kreditvækst[[#This Row],[Dato]])-1,MONTH(Kreditvækst[[#This Row],[Dato]])+1,1)-1,Kreditvækst[[Dato]:[Udlån til erhverv (mia. kr.)]],3,FALSE)-1)*100,NA())</f>
        <v>13.110601993165716</v>
      </c>
      <c r="G53" s="5">
        <f ca="1">IFERROR((Kreditvækst[Udlån til husholdninger (mia. kr.)]/VLOOKUP(DATE(YEAR(Kreditvækst[[#This Row],[Dato]])-1,MONTH(Kreditvækst[[#This Row],[Dato]])+1,1)-1,Kreditvækst[[Dato]:[Udlån til husholdninger (mia. kr.)]],4,FALSE)-1)*100,NA())</f>
        <v>13.514654794112179</v>
      </c>
    </row>
    <row r="54" spans="1:7" hidden="1" x14ac:dyDescent="0.3">
      <c r="A54" s="3">
        <v>30802</v>
      </c>
      <c r="B54" s="5"/>
      <c r="C54" s="5">
        <v>157.59024557854698</v>
      </c>
      <c r="D54" s="5">
        <v>363.88564090138391</v>
      </c>
      <c r="E54" s="5" t="e">
        <f ca="1">IF(ISNUMBER(Kreditvækst[[#This Row],[Udlån/BNP (pct. af BNP)]]),IFERROR((Kreditvækst[[#This Row],[Udlån/BNP (pct. af BNP)]]/VLOOKUP(DATE(YEAR(Kreditvækst[[#This Row],[Dato]])-1,MONTH(Kreditvækst[[#This Row],[Dato]]),DAY(Kreditvækst[[#This Row],[Dato]])),Kreditvækst[[#All],[Dato]:[Udlån/BNP (pct. af BNP)]],2,FALSE)-1)*100,NA()),NA())</f>
        <v>#N/A</v>
      </c>
      <c r="F54" s="5">
        <f ca="1">IFERROR((Kreditvækst[Udlån til erhverv (mia. kr.)]/VLOOKUP(DATE(YEAR(Kreditvækst[[#This Row],[Dato]])-1,MONTH(Kreditvækst[[#This Row],[Dato]])+1,1)-1,Kreditvækst[[Dato]:[Udlån til erhverv (mia. kr.)]],3,FALSE)-1)*100,NA())</f>
        <v>13.743434112055276</v>
      </c>
      <c r="G54" s="5">
        <f ca="1">IFERROR((Kreditvækst[Udlån til husholdninger (mia. kr.)]/VLOOKUP(DATE(YEAR(Kreditvækst[[#This Row],[Dato]])-1,MONTH(Kreditvækst[[#This Row],[Dato]])+1,1)-1,Kreditvækst[[Dato]:[Udlån til husholdninger (mia. kr.)]],4,FALSE)-1)*100,NA())</f>
        <v>13.7728938303324</v>
      </c>
    </row>
    <row r="55" spans="1:7" hidden="1" x14ac:dyDescent="0.3">
      <c r="A55" s="3">
        <v>30833</v>
      </c>
      <c r="B55" s="5"/>
      <c r="C55" s="5">
        <v>160.25752906114218</v>
      </c>
      <c r="D55" s="5">
        <v>366.9812388400768</v>
      </c>
      <c r="E55" s="5" t="e">
        <f ca="1">IF(ISNUMBER(Kreditvækst[[#This Row],[Udlån/BNP (pct. af BNP)]]),IFERROR((Kreditvækst[[#This Row],[Udlån/BNP (pct. af BNP)]]/VLOOKUP(DATE(YEAR(Kreditvækst[[#This Row],[Dato]])-1,MONTH(Kreditvækst[[#This Row],[Dato]]),DAY(Kreditvækst[[#This Row],[Dato]])),Kreditvækst[[#All],[Dato]:[Udlån/BNP (pct. af BNP)]],2,FALSE)-1)*100,NA()),NA())</f>
        <v>#N/A</v>
      </c>
      <c r="F55" s="5">
        <f ca="1">IFERROR((Kreditvækst[Udlån til erhverv (mia. kr.)]/VLOOKUP(DATE(YEAR(Kreditvækst[[#This Row],[Dato]])-1,MONTH(Kreditvækst[[#This Row],[Dato]])+1,1)-1,Kreditvækst[[Dato]:[Udlån til erhverv (mia. kr.)]],3,FALSE)-1)*100,NA())</f>
        <v>14.452342921335815</v>
      </c>
      <c r="G55" s="5">
        <f ca="1">IFERROR((Kreditvækst[Udlån til husholdninger (mia. kr.)]/VLOOKUP(DATE(YEAR(Kreditvækst[[#This Row],[Dato]])-1,MONTH(Kreditvækst[[#This Row],[Dato]])+1,1)-1,Kreditvækst[[Dato]:[Udlån til husholdninger (mia. kr.)]],4,FALSE)-1)*100,NA())</f>
        <v>13.700190242097765</v>
      </c>
    </row>
    <row r="56" spans="1:7" x14ac:dyDescent="0.3">
      <c r="A56" s="3">
        <v>30863</v>
      </c>
      <c r="B56" s="5">
        <v>113.27285709573509</v>
      </c>
      <c r="C56" s="5">
        <v>164.13937627654656</v>
      </c>
      <c r="D56" s="5">
        <v>376.65048946170282</v>
      </c>
      <c r="E56" s="5">
        <f ca="1">IF(ISNUMBER(Kreditvækst[[#This Row],[Udlån/BNP (pct. af BNP)]]),IFERROR((Kreditvækst[[#This Row],[Udlån/BNP (pct. af BNP)]]/VLOOKUP(DATE(YEAR(Kreditvækst[[#This Row],[Dato]])-1,MONTH(Kreditvækst[[#This Row],[Dato]]),DAY(Kreditvækst[[#This Row],[Dato]])),Kreditvækst[[#All],[Dato]:[Udlån/BNP (pct. af BNP)]],2,FALSE)-1)*100,NA()),NA())</f>
        <v>4.4831955633080067</v>
      </c>
      <c r="F56" s="5">
        <f ca="1">IFERROR((Kreditvækst[Udlån til erhverv (mia. kr.)]/VLOOKUP(DATE(YEAR(Kreditvækst[[#This Row],[Dato]])-1,MONTH(Kreditvækst[[#This Row],[Dato]])+1,1)-1,Kreditvækst[[Dato]:[Udlån til erhverv (mia. kr.)]],3,FALSE)-1)*100,NA())</f>
        <v>15.186392336608412</v>
      </c>
      <c r="G56" s="5">
        <f ca="1">IFERROR((Kreditvækst[Udlån til husholdninger (mia. kr.)]/VLOOKUP(DATE(YEAR(Kreditvækst[[#This Row],[Dato]])-1,MONTH(Kreditvækst[[#This Row],[Dato]])+1,1)-1,Kreditvækst[[Dato]:[Udlån til husholdninger (mia. kr.)]],4,FALSE)-1)*100,NA())</f>
        <v>14.350274473410884</v>
      </c>
    </row>
    <row r="57" spans="1:7" hidden="1" x14ac:dyDescent="0.3">
      <c r="A57" s="3">
        <v>30894</v>
      </c>
      <c r="B57" s="5"/>
      <c r="C57" s="5">
        <v>164.75750601338638</v>
      </c>
      <c r="D57" s="5">
        <v>376.38944527536984</v>
      </c>
      <c r="E57" s="5" t="e">
        <f ca="1">IF(ISNUMBER(Kreditvækst[[#This Row],[Udlån/BNP (pct. af BNP)]]),IFERROR((Kreditvækst[[#This Row],[Udlån/BNP (pct. af BNP)]]/VLOOKUP(DATE(YEAR(Kreditvækst[[#This Row],[Dato]])-1,MONTH(Kreditvækst[[#This Row],[Dato]]),DAY(Kreditvækst[[#This Row],[Dato]])),Kreditvækst[[#All],[Dato]:[Udlån/BNP (pct. af BNP)]],2,FALSE)-1)*100,NA()),NA())</f>
        <v>#N/A</v>
      </c>
      <c r="F57" s="5">
        <f ca="1">IFERROR((Kreditvækst[Udlån til erhverv (mia. kr.)]/VLOOKUP(DATE(YEAR(Kreditvækst[[#This Row],[Dato]])-1,MONTH(Kreditvækst[[#This Row],[Dato]])+1,1)-1,Kreditvækst[[Dato]:[Udlån til erhverv (mia. kr.)]],3,FALSE)-1)*100,NA())</f>
        <v>15.301303952422662</v>
      </c>
      <c r="G57" s="5">
        <f ca="1">IFERROR((Kreditvækst[Udlån til husholdninger (mia. kr.)]/VLOOKUP(DATE(YEAR(Kreditvækst[[#This Row],[Dato]])-1,MONTH(Kreditvækst[[#This Row],[Dato]])+1,1)-1,Kreditvækst[[Dato]:[Udlån til husholdninger (mia. kr.)]],4,FALSE)-1)*100,NA())</f>
        <v>14.54574287896806</v>
      </c>
    </row>
    <row r="58" spans="1:7" hidden="1" x14ac:dyDescent="0.3">
      <c r="A58" s="3">
        <v>30925</v>
      </c>
      <c r="B58" s="5"/>
      <c r="C58" s="5">
        <v>166.72609515482048</v>
      </c>
      <c r="D58" s="5">
        <v>381.30463021721073</v>
      </c>
      <c r="E58" s="5" t="e">
        <f ca="1">IF(ISNUMBER(Kreditvækst[[#This Row],[Udlån/BNP (pct. af BNP)]]),IFERROR((Kreditvækst[[#This Row],[Udlån/BNP (pct. af BNP)]]/VLOOKUP(DATE(YEAR(Kreditvækst[[#This Row],[Dato]])-1,MONTH(Kreditvækst[[#This Row],[Dato]]),DAY(Kreditvækst[[#This Row],[Dato]])),Kreditvækst[[#All],[Dato]:[Udlån/BNP (pct. af BNP)]],2,FALSE)-1)*100,NA()),NA())</f>
        <v>#N/A</v>
      </c>
      <c r="F58" s="5">
        <f ca="1">IFERROR((Kreditvækst[Udlån til erhverv (mia. kr.)]/VLOOKUP(DATE(YEAR(Kreditvækst[[#This Row],[Dato]])-1,MONTH(Kreditvækst[[#This Row],[Dato]])+1,1)-1,Kreditvækst[[Dato]:[Udlån til erhverv (mia. kr.)]],3,FALSE)-1)*100,NA())</f>
        <v>15.961327104487966</v>
      </c>
      <c r="G58" s="5">
        <f ca="1">IFERROR((Kreditvækst[Udlån til husholdninger (mia. kr.)]/VLOOKUP(DATE(YEAR(Kreditvækst[[#This Row],[Dato]])-1,MONTH(Kreditvækst[[#This Row],[Dato]])+1,1)-1,Kreditvækst[[Dato]:[Udlån til husholdninger (mia. kr.)]],4,FALSE)-1)*100,NA())</f>
        <v>15.585423127627362</v>
      </c>
    </row>
    <row r="59" spans="1:7" x14ac:dyDescent="0.3">
      <c r="A59" s="3">
        <v>30955</v>
      </c>
      <c r="B59" s="5">
        <v>113.56234624161078</v>
      </c>
      <c r="C59" s="5">
        <v>169.37519405832123</v>
      </c>
      <c r="D59" s="5">
        <v>387.06204163337077</v>
      </c>
      <c r="E59" s="5">
        <f ca="1">IF(ISNUMBER(Kreditvækst[[#This Row],[Udlån/BNP (pct. af BNP)]]),IFERROR((Kreditvækst[[#This Row],[Udlån/BNP (pct. af BNP)]]/VLOOKUP(DATE(YEAR(Kreditvækst[[#This Row],[Dato]])-1,MONTH(Kreditvækst[[#This Row],[Dato]]),DAY(Kreditvækst[[#This Row],[Dato]])),Kreditvækst[[#All],[Dato]:[Udlån/BNP (pct. af BNP)]],2,FALSE)-1)*100,NA()),NA())</f>
        <v>4.5063268857989947</v>
      </c>
      <c r="F59" s="5">
        <f ca="1">IFERROR((Kreditvækst[Udlån til erhverv (mia. kr.)]/VLOOKUP(DATE(YEAR(Kreditvækst[[#This Row],[Dato]])-1,MONTH(Kreditvækst[[#This Row],[Dato]])+1,1)-1,Kreditvækst[[Dato]:[Udlån til erhverv (mia. kr.)]],3,FALSE)-1)*100,NA())</f>
        <v>16.143545530069446</v>
      </c>
      <c r="G59" s="5">
        <f ca="1">IFERROR((Kreditvækst[Udlån til husholdninger (mia. kr.)]/VLOOKUP(DATE(YEAR(Kreditvækst[[#This Row],[Dato]])-1,MONTH(Kreditvækst[[#This Row],[Dato]])+1,1)-1,Kreditvækst[[Dato]:[Udlån til husholdninger (mia. kr.)]],4,FALSE)-1)*100,NA())</f>
        <v>15.133867279424983</v>
      </c>
    </row>
    <row r="60" spans="1:7" hidden="1" x14ac:dyDescent="0.3">
      <c r="A60" s="3">
        <v>30986</v>
      </c>
      <c r="B60" s="5"/>
      <c r="C60" s="5">
        <v>172.08607917927969</v>
      </c>
      <c r="D60" s="5">
        <v>386.77795909014753</v>
      </c>
      <c r="E60" s="5" t="e">
        <f ca="1">IF(ISNUMBER(Kreditvækst[[#This Row],[Udlån/BNP (pct. af BNP)]]),IFERROR((Kreditvækst[[#This Row],[Udlån/BNP (pct. af BNP)]]/VLOOKUP(DATE(YEAR(Kreditvækst[[#This Row],[Dato]])-1,MONTH(Kreditvækst[[#This Row],[Dato]]),DAY(Kreditvækst[[#This Row],[Dato]])),Kreditvækst[[#All],[Dato]:[Udlån/BNP (pct. af BNP)]],2,FALSE)-1)*100,NA()),NA())</f>
        <v>#N/A</v>
      </c>
      <c r="F60" s="5">
        <f ca="1">IFERROR((Kreditvækst[Udlån til erhverv (mia. kr.)]/VLOOKUP(DATE(YEAR(Kreditvækst[[#This Row],[Dato]])-1,MONTH(Kreditvækst[[#This Row],[Dato]])+1,1)-1,Kreditvækst[[Dato]:[Udlån til erhverv (mia. kr.)]],3,FALSE)-1)*100,NA())</f>
        <v>17.331227887040157</v>
      </c>
      <c r="G60" s="5">
        <f ca="1">IFERROR((Kreditvækst[Udlån til husholdninger (mia. kr.)]/VLOOKUP(DATE(YEAR(Kreditvækst[[#This Row],[Dato]])-1,MONTH(Kreditvækst[[#This Row],[Dato]])+1,1)-1,Kreditvækst[[Dato]:[Udlån til husholdninger (mia. kr.)]],4,FALSE)-1)*100,NA())</f>
        <v>15.024737376992391</v>
      </c>
    </row>
    <row r="61" spans="1:7" hidden="1" x14ac:dyDescent="0.3">
      <c r="A61" s="3">
        <v>31016</v>
      </c>
      <c r="B61" s="5"/>
      <c r="C61" s="5">
        <v>175.68682606911256</v>
      </c>
      <c r="D61" s="5">
        <v>387.940939820788</v>
      </c>
      <c r="E61" s="5" t="e">
        <f ca="1">IF(ISNUMBER(Kreditvækst[[#This Row],[Udlån/BNP (pct. af BNP)]]),IFERROR((Kreditvækst[[#This Row],[Udlån/BNP (pct. af BNP)]]/VLOOKUP(DATE(YEAR(Kreditvækst[[#This Row],[Dato]])-1,MONTH(Kreditvækst[[#This Row],[Dato]]),DAY(Kreditvækst[[#This Row],[Dato]])),Kreditvækst[[#All],[Dato]:[Udlån/BNP (pct. af BNP)]],2,FALSE)-1)*100,NA()),NA())</f>
        <v>#N/A</v>
      </c>
      <c r="F61" s="5">
        <f ca="1">IFERROR((Kreditvækst[Udlån til erhverv (mia. kr.)]/VLOOKUP(DATE(YEAR(Kreditvækst[[#This Row],[Dato]])-1,MONTH(Kreditvækst[[#This Row],[Dato]])+1,1)-1,Kreditvækst[[Dato]:[Udlån til erhverv (mia. kr.)]],3,FALSE)-1)*100,NA())</f>
        <v>18.680979468790682</v>
      </c>
      <c r="G61" s="5">
        <f ca="1">IFERROR((Kreditvækst[Udlån til husholdninger (mia. kr.)]/VLOOKUP(DATE(YEAR(Kreditvækst[[#This Row],[Dato]])-1,MONTH(Kreditvækst[[#This Row],[Dato]])+1,1)-1,Kreditvækst[[Dato]:[Udlån til husholdninger (mia. kr.)]],4,FALSE)-1)*100,NA())</f>
        <v>14.40589162504291</v>
      </c>
    </row>
    <row r="62" spans="1:7" x14ac:dyDescent="0.3">
      <c r="A62" s="3">
        <v>31047</v>
      </c>
      <c r="B62" s="5">
        <v>115.45027629590069</v>
      </c>
      <c r="C62" s="5">
        <v>180.47911437645723</v>
      </c>
      <c r="D62" s="5">
        <v>395.81869763616498</v>
      </c>
      <c r="E62" s="5">
        <f ca="1">IF(ISNUMBER(Kreditvækst[[#This Row],[Udlån/BNP (pct. af BNP)]]),IFERROR((Kreditvækst[[#This Row],[Udlån/BNP (pct. af BNP)]]/VLOOKUP(DATE(YEAR(Kreditvækst[[#This Row],[Dato]])-1,MONTH(Kreditvækst[[#This Row],[Dato]]),DAY(Kreditvækst[[#This Row],[Dato]])),Kreditvækst[[#All],[Dato]:[Udlån/BNP (pct. af BNP)]],2,FALSE)-1)*100,NA()),NA())</f>
        <v>5.373356836629184</v>
      </c>
      <c r="F62" s="5">
        <f ca="1">IFERROR((Kreditvækst[Udlån til erhverv (mia. kr.)]/VLOOKUP(DATE(YEAR(Kreditvækst[[#This Row],[Dato]])-1,MONTH(Kreditvækst[[#This Row],[Dato]])+1,1)-1,Kreditvækst[[Dato]:[Udlån til erhverv (mia. kr.)]],3,FALSE)-1)*100,NA())</f>
        <v>19.128340674597922</v>
      </c>
      <c r="G62" s="5">
        <f ca="1">IFERROR((Kreditvækst[Udlån til husholdninger (mia. kr.)]/VLOOKUP(DATE(YEAR(Kreditvækst[[#This Row],[Dato]])-1,MONTH(Kreditvækst[[#This Row],[Dato]])+1,1)-1,Kreditvækst[[Dato]:[Udlån til husholdninger (mia. kr.)]],4,FALSE)-1)*100,NA())</f>
        <v>14.305232718343852</v>
      </c>
    </row>
    <row r="63" spans="1:7" hidden="1" x14ac:dyDescent="0.3">
      <c r="A63" s="3">
        <v>31078</v>
      </c>
      <c r="B63" s="5"/>
      <c r="C63" s="5">
        <v>180.85484546191725</v>
      </c>
      <c r="D63" s="5">
        <v>395.1593500239444</v>
      </c>
      <c r="E63" s="5" t="e">
        <f ca="1">IF(ISNUMBER(Kreditvækst[[#This Row],[Udlån/BNP (pct. af BNP)]]),IFERROR((Kreditvækst[[#This Row],[Udlån/BNP (pct. af BNP)]]/VLOOKUP(DATE(YEAR(Kreditvækst[[#This Row],[Dato]])-1,MONTH(Kreditvækst[[#This Row],[Dato]]),DAY(Kreditvækst[[#This Row],[Dato]])),Kreditvækst[[#All],[Dato]:[Udlån/BNP (pct. af BNP)]],2,FALSE)-1)*100,NA()),NA())</f>
        <v>#N/A</v>
      </c>
      <c r="F63" s="5">
        <f ca="1">IFERROR((Kreditvækst[Udlån til erhverv (mia. kr.)]/VLOOKUP(DATE(YEAR(Kreditvækst[[#This Row],[Dato]])-1,MONTH(Kreditvækst[[#This Row],[Dato]])+1,1)-1,Kreditvækst[[Dato]:[Udlån til erhverv (mia. kr.)]],3,FALSE)-1)*100,NA())</f>
        <v>18.703189788640138</v>
      </c>
      <c r="G63" s="5">
        <f ca="1">IFERROR((Kreditvækst[Udlån til husholdninger (mia. kr.)]/VLOOKUP(DATE(YEAR(Kreditvækst[[#This Row],[Dato]])-1,MONTH(Kreditvækst[[#This Row],[Dato]])+1,1)-1,Kreditvækst[[Dato]:[Udlån til husholdninger (mia. kr.)]],4,FALSE)-1)*100,NA())</f>
        <v>13.415243457980575</v>
      </c>
    </row>
    <row r="64" spans="1:7" hidden="1" x14ac:dyDescent="0.3">
      <c r="A64" s="3">
        <v>31106</v>
      </c>
      <c r="B64" s="5"/>
      <c r="C64" s="5">
        <v>182.84628756201818</v>
      </c>
      <c r="D64" s="5">
        <v>400.79201806548815</v>
      </c>
      <c r="E64" s="5" t="e">
        <f ca="1">IF(ISNUMBER(Kreditvækst[[#This Row],[Udlån/BNP (pct. af BNP)]]),IFERROR((Kreditvækst[[#This Row],[Udlån/BNP (pct. af BNP)]]/VLOOKUP(DATE(YEAR(Kreditvækst[[#This Row],[Dato]])-1,MONTH(Kreditvækst[[#This Row],[Dato]]),DAY(Kreditvækst[[#This Row],[Dato]])),Kreditvækst[[#All],[Dato]:[Udlån/BNP (pct. af BNP)]],2,FALSE)-1)*100,NA()),NA())</f>
        <v>#N/A</v>
      </c>
      <c r="F64" s="5">
        <f ca="1">IFERROR((Kreditvækst[Udlån til erhverv (mia. kr.)]/VLOOKUP(DATE(YEAR(Kreditvækst[[#This Row],[Dato]])-1,MONTH(Kreditvækst[[#This Row],[Dato]])+1,1)-1,Kreditvækst[[Dato]:[Udlån til erhverv (mia. kr.)]],3,FALSE)-1)*100,NA())</f>
        <v>19.327966821251906</v>
      </c>
      <c r="G64" s="5">
        <f ca="1">IFERROR((Kreditvækst[Udlån til husholdninger (mia. kr.)]/VLOOKUP(DATE(YEAR(Kreditvækst[[#This Row],[Dato]])-1,MONTH(Kreditvækst[[#This Row],[Dato]])+1,1)-1,Kreditvækst[[Dato]:[Udlån til husholdninger (mia. kr.)]],4,FALSE)-1)*100,NA())</f>
        <v>13.325961692768518</v>
      </c>
    </row>
    <row r="65" spans="1:7" x14ac:dyDescent="0.3">
      <c r="A65" s="3">
        <v>31137</v>
      </c>
      <c r="B65" s="5">
        <v>117.07873521262331</v>
      </c>
      <c r="C65" s="5">
        <v>185.62389548564352</v>
      </c>
      <c r="D65" s="5">
        <v>410.00384413232837</v>
      </c>
      <c r="E65" s="5">
        <f ca="1">IF(ISNUMBER(Kreditvækst[[#This Row],[Udlån/BNP (pct. af BNP)]]),IFERROR((Kreditvækst[[#This Row],[Udlån/BNP (pct. af BNP)]]/VLOOKUP(DATE(YEAR(Kreditvækst[[#This Row],[Dato]])-1,MONTH(Kreditvækst[[#This Row],[Dato]]),DAY(Kreditvækst[[#This Row],[Dato]])),Kreditvækst[[#All],[Dato]:[Udlån/BNP (pct. af BNP)]],2,FALSE)-1)*100,NA()),NA())</f>
        <v>5.7880295118358127</v>
      </c>
      <c r="F65" s="5">
        <f ca="1">IFERROR((Kreditvækst[Udlån til erhverv (mia. kr.)]/VLOOKUP(DATE(YEAR(Kreditvækst[[#This Row],[Dato]])-1,MONTH(Kreditvækst[[#This Row],[Dato]])+1,1)-1,Kreditvækst[[Dato]:[Udlån til erhverv (mia. kr.)]],3,FALSE)-1)*100,NA())</f>
        <v>19.484053284859627</v>
      </c>
      <c r="G65" s="5">
        <f ca="1">IFERROR((Kreditvækst[Udlån til husholdninger (mia. kr.)]/VLOOKUP(DATE(YEAR(Kreditvækst[[#This Row],[Dato]])-1,MONTH(Kreditvækst[[#This Row],[Dato]])+1,1)-1,Kreditvækst[[Dato]:[Udlån til husholdninger (mia. kr.)]],4,FALSE)-1)*100,NA())</f>
        <v>13.596011500475669</v>
      </c>
    </row>
    <row r="66" spans="1:7" hidden="1" x14ac:dyDescent="0.3">
      <c r="A66" s="3">
        <v>31167</v>
      </c>
      <c r="B66" s="5"/>
      <c r="C66" s="5">
        <v>187.09153653990856</v>
      </c>
      <c r="D66" s="5">
        <v>413.14812942963522</v>
      </c>
      <c r="E66" s="5" t="e">
        <f ca="1">IF(ISNUMBER(Kreditvækst[[#This Row],[Udlån/BNP (pct. af BNP)]]),IFERROR((Kreditvækst[[#This Row],[Udlån/BNP (pct. af BNP)]]/VLOOKUP(DATE(YEAR(Kreditvækst[[#This Row],[Dato]])-1,MONTH(Kreditvækst[[#This Row],[Dato]]),DAY(Kreditvækst[[#This Row],[Dato]])),Kreditvækst[[#All],[Dato]:[Udlån/BNP (pct. af BNP)]],2,FALSE)-1)*100,NA()),NA())</f>
        <v>#N/A</v>
      </c>
      <c r="F66" s="5">
        <f ca="1">IFERROR((Kreditvækst[Udlån til erhverv (mia. kr.)]/VLOOKUP(DATE(YEAR(Kreditvækst[[#This Row],[Dato]])-1,MONTH(Kreditvækst[[#This Row],[Dato]])+1,1)-1,Kreditvækst[[Dato]:[Udlån til erhverv (mia. kr.)]],3,FALSE)-1)*100,NA())</f>
        <v>18.720251912201881</v>
      </c>
      <c r="G66" s="5">
        <f ca="1">IFERROR((Kreditvækst[Udlån til husholdninger (mia. kr.)]/VLOOKUP(DATE(YEAR(Kreditvækst[[#This Row],[Dato]])-1,MONTH(Kreditvækst[[#This Row],[Dato]])+1,1)-1,Kreditvækst[[Dato]:[Udlån til husholdninger (mia. kr.)]],4,FALSE)-1)*100,NA())</f>
        <v>13.537903943179197</v>
      </c>
    </row>
    <row r="67" spans="1:7" hidden="1" x14ac:dyDescent="0.3">
      <c r="A67" s="3">
        <v>31198</v>
      </c>
      <c r="B67" s="5"/>
      <c r="C67" s="5">
        <v>189.49914697292667</v>
      </c>
      <c r="D67" s="5">
        <v>418.10547391656263</v>
      </c>
      <c r="E67" s="5" t="e">
        <f ca="1">IF(ISNUMBER(Kreditvækst[[#This Row],[Udlån/BNP (pct. af BNP)]]),IFERROR((Kreditvækst[[#This Row],[Udlån/BNP (pct. af BNP)]]/VLOOKUP(DATE(YEAR(Kreditvækst[[#This Row],[Dato]])-1,MONTH(Kreditvækst[[#This Row],[Dato]]),DAY(Kreditvækst[[#This Row],[Dato]])),Kreditvækst[[#All],[Dato]:[Udlån/BNP (pct. af BNP)]],2,FALSE)-1)*100,NA()),NA())</f>
        <v>#N/A</v>
      </c>
      <c r="F67" s="5">
        <f ca="1">IFERROR((Kreditvækst[Udlån til erhverv (mia. kr.)]/VLOOKUP(DATE(YEAR(Kreditvækst[[#This Row],[Dato]])-1,MONTH(Kreditvækst[[#This Row],[Dato]])+1,1)-1,Kreditvækst[[Dato]:[Udlån til erhverv (mia. kr.)]],3,FALSE)-1)*100,NA())</f>
        <v>18.246642190912652</v>
      </c>
      <c r="G67" s="5">
        <f ca="1">IFERROR((Kreditvækst[Udlån til husholdninger (mia. kr.)]/VLOOKUP(DATE(YEAR(Kreditvækst[[#This Row],[Dato]])-1,MONTH(Kreditvækst[[#This Row],[Dato]])+1,1)-1,Kreditvækst[[Dato]:[Udlån til husholdninger (mia. kr.)]],4,FALSE)-1)*100,NA())</f>
        <v>13.931021443514391</v>
      </c>
    </row>
    <row r="68" spans="1:7" x14ac:dyDescent="0.3">
      <c r="A68" s="3">
        <v>31228</v>
      </c>
      <c r="B68" s="5">
        <v>120.06659632353653</v>
      </c>
      <c r="C68" s="5">
        <v>193.3892584529448</v>
      </c>
      <c r="D68" s="5">
        <v>429.72935246846765</v>
      </c>
      <c r="E68" s="5">
        <f ca="1">IF(ISNUMBER(Kreditvækst[[#This Row],[Udlån/BNP (pct. af BNP)]]),IFERROR((Kreditvækst[[#This Row],[Udlån/BNP (pct. af BNP)]]/VLOOKUP(DATE(YEAR(Kreditvækst[[#This Row],[Dato]])-1,MONTH(Kreditvækst[[#This Row],[Dato]]),DAY(Kreditvækst[[#This Row],[Dato]])),Kreditvækst[[#All],[Dato]:[Udlån/BNP (pct. af BNP)]],2,FALSE)-1)*100,NA()),NA())</f>
        <v>5.9976762324089217</v>
      </c>
      <c r="F68" s="5">
        <f ca="1">IFERROR((Kreditvækst[Udlån til erhverv (mia. kr.)]/VLOOKUP(DATE(YEAR(Kreditvækst[[#This Row],[Dato]])-1,MONTH(Kreditvækst[[#This Row],[Dato]])+1,1)-1,Kreditvækst[[Dato]:[Udlån til erhverv (mia. kr.)]],3,FALSE)-1)*100,NA())</f>
        <v>17.820149460734669</v>
      </c>
      <c r="G68" s="5">
        <f ca="1">IFERROR((Kreditvækst[Udlån til husholdninger (mia. kr.)]/VLOOKUP(DATE(YEAR(Kreditvækst[[#This Row],[Dato]])-1,MONTH(Kreditvækst[[#This Row],[Dato]])+1,1)-1,Kreditvækst[[Dato]:[Udlån til husholdninger (mia. kr.)]],4,FALSE)-1)*100,NA())</f>
        <v>14.092338784060399</v>
      </c>
    </row>
    <row r="69" spans="1:7" hidden="1" x14ac:dyDescent="0.3">
      <c r="A69" s="3">
        <v>31259</v>
      </c>
      <c r="B69" s="5"/>
      <c r="C69" s="5">
        <v>192.69665814278594</v>
      </c>
      <c r="D69" s="5">
        <v>425.85327566038859</v>
      </c>
      <c r="E69" s="5" t="e">
        <f ca="1">IF(ISNUMBER(Kreditvækst[[#This Row],[Udlån/BNP (pct. af BNP)]]),IFERROR((Kreditvækst[[#This Row],[Udlån/BNP (pct. af BNP)]]/VLOOKUP(DATE(YEAR(Kreditvækst[[#This Row],[Dato]])-1,MONTH(Kreditvækst[[#This Row],[Dato]]),DAY(Kreditvækst[[#This Row],[Dato]])),Kreditvækst[[#All],[Dato]:[Udlån/BNP (pct. af BNP)]],2,FALSE)-1)*100,NA()),NA())</f>
        <v>#N/A</v>
      </c>
      <c r="F69" s="5">
        <f ca="1">IFERROR((Kreditvækst[Udlån til erhverv (mia. kr.)]/VLOOKUP(DATE(YEAR(Kreditvækst[[#This Row],[Dato]])-1,MONTH(Kreditvækst[[#This Row],[Dato]])+1,1)-1,Kreditvækst[[Dato]:[Udlån til erhverv (mia. kr.)]],3,FALSE)-1)*100,NA())</f>
        <v>16.957741595778675</v>
      </c>
      <c r="G69" s="5">
        <f ca="1">IFERROR((Kreditvækst[Udlån til husholdninger (mia. kr.)]/VLOOKUP(DATE(YEAR(Kreditvækst[[#This Row],[Dato]])-1,MONTH(Kreditvækst[[#This Row],[Dato]])+1,1)-1,Kreditvækst[[Dato]:[Udlån til husholdninger (mia. kr.)]],4,FALSE)-1)*100,NA())</f>
        <v>13.141662447210912</v>
      </c>
    </row>
    <row r="70" spans="1:7" hidden="1" x14ac:dyDescent="0.3">
      <c r="A70" s="3">
        <v>31290</v>
      </c>
      <c r="B70" s="5"/>
      <c r="C70" s="5">
        <v>195.82478354997284</v>
      </c>
      <c r="D70" s="5">
        <v>431.51735868796186</v>
      </c>
      <c r="E70" s="5" t="e">
        <f ca="1">IF(ISNUMBER(Kreditvækst[[#This Row],[Udlån/BNP (pct. af BNP)]]),IFERROR((Kreditvækst[[#This Row],[Udlån/BNP (pct. af BNP)]]/VLOOKUP(DATE(YEAR(Kreditvækst[[#This Row],[Dato]])-1,MONTH(Kreditvækst[[#This Row],[Dato]]),DAY(Kreditvækst[[#This Row],[Dato]])),Kreditvækst[[#All],[Dato]:[Udlån/BNP (pct. af BNP)]],2,FALSE)-1)*100,NA()),NA())</f>
        <v>#N/A</v>
      </c>
      <c r="F70" s="5">
        <f ca="1">IFERROR((Kreditvækst[Udlån til erhverv (mia. kr.)]/VLOOKUP(DATE(YEAR(Kreditvækst[[#This Row],[Dato]])-1,MONTH(Kreditvækst[[#This Row],[Dato]])+1,1)-1,Kreditvækst[[Dato]:[Udlån til erhverv (mia. kr.)]],3,FALSE)-1)*100,NA())</f>
        <v>17.452989808302988</v>
      </c>
      <c r="G70" s="5">
        <f ca="1">IFERROR((Kreditvækst[Udlån til husholdninger (mia. kr.)]/VLOOKUP(DATE(YEAR(Kreditvækst[[#This Row],[Dato]])-1,MONTH(Kreditvækst[[#This Row],[Dato]])+1,1)-1,Kreditvækst[[Dato]:[Udlån til husholdninger (mia. kr.)]],4,FALSE)-1)*100,NA())</f>
        <v>13.168664760810112</v>
      </c>
    </row>
    <row r="71" spans="1:7" x14ac:dyDescent="0.3">
      <c r="A71" s="3">
        <v>31320</v>
      </c>
      <c r="B71" s="5">
        <v>120.77152176977992</v>
      </c>
      <c r="C71" s="5">
        <v>199.44325931942393</v>
      </c>
      <c r="D71" s="5">
        <v>440.3922459397229</v>
      </c>
      <c r="E71" s="5">
        <f ca="1">IF(ISNUMBER(Kreditvækst[[#This Row],[Udlån/BNP (pct. af BNP)]]),IFERROR((Kreditvækst[[#This Row],[Udlån/BNP (pct. af BNP)]]/VLOOKUP(DATE(YEAR(Kreditvækst[[#This Row],[Dato]])-1,MONTH(Kreditvækst[[#This Row],[Dato]]),DAY(Kreditvækst[[#This Row],[Dato]])),Kreditvækst[[#All],[Dato]:[Udlån/BNP (pct. af BNP)]],2,FALSE)-1)*100,NA()),NA())</f>
        <v>6.3482093904886128</v>
      </c>
      <c r="F71" s="5">
        <f ca="1">IFERROR((Kreditvækst[Udlån til erhverv (mia. kr.)]/VLOOKUP(DATE(YEAR(Kreditvækst[[#This Row],[Dato]])-1,MONTH(Kreditvækst[[#This Row],[Dato]])+1,1)-1,Kreditvækst[[Dato]:[Udlån til erhverv (mia. kr.)]],3,FALSE)-1)*100,NA())</f>
        <v>17.752342914364029</v>
      </c>
      <c r="G71" s="5">
        <f ca="1">IFERROR((Kreditvækst[Udlån til husholdninger (mia. kr.)]/VLOOKUP(DATE(YEAR(Kreditvækst[[#This Row],[Dato]])-1,MONTH(Kreditvækst[[#This Row],[Dato]])+1,1)-1,Kreditvækst[[Dato]:[Udlån til husholdninger (mia. kr.)]],4,FALSE)-1)*100,NA())</f>
        <v>13.778205706067936</v>
      </c>
    </row>
    <row r="72" spans="1:7" hidden="1" x14ac:dyDescent="0.3">
      <c r="A72" s="3">
        <v>31351</v>
      </c>
      <c r="B72" s="5"/>
      <c r="C72" s="5">
        <v>204.55553157830713</v>
      </c>
      <c r="D72" s="5">
        <v>444.71909894150792</v>
      </c>
      <c r="E72" s="5" t="e">
        <f ca="1">IF(ISNUMBER(Kreditvækst[[#This Row],[Udlån/BNP (pct. af BNP)]]),IFERROR((Kreditvækst[[#This Row],[Udlån/BNP (pct. af BNP)]]/VLOOKUP(DATE(YEAR(Kreditvækst[[#This Row],[Dato]])-1,MONTH(Kreditvækst[[#This Row],[Dato]]),DAY(Kreditvækst[[#This Row],[Dato]])),Kreditvækst[[#All],[Dato]:[Udlån/BNP (pct. af BNP)]],2,FALSE)-1)*100,NA()),NA())</f>
        <v>#N/A</v>
      </c>
      <c r="F72" s="5">
        <f ca="1">IFERROR((Kreditvækst[Udlån til erhverv (mia. kr.)]/VLOOKUP(DATE(YEAR(Kreditvækst[[#This Row],[Dato]])-1,MONTH(Kreditvækst[[#This Row],[Dato]])+1,1)-1,Kreditvækst[[Dato]:[Udlån til erhverv (mia. kr.)]],3,FALSE)-1)*100,NA())</f>
        <v>18.868145845313066</v>
      </c>
      <c r="G72" s="5">
        <f ca="1">IFERROR((Kreditvækst[Udlån til husholdninger (mia. kr.)]/VLOOKUP(DATE(YEAR(Kreditvækst[[#This Row],[Dato]])-1,MONTH(Kreditvækst[[#This Row],[Dato]])+1,1)-1,Kreditvækst[[Dato]:[Udlån til husholdninger (mia. kr.)]],4,FALSE)-1)*100,NA())</f>
        <v>14.980465791706576</v>
      </c>
    </row>
    <row r="73" spans="1:7" hidden="1" x14ac:dyDescent="0.3">
      <c r="A73" s="3">
        <v>31381</v>
      </c>
      <c r="B73" s="5"/>
      <c r="C73" s="5">
        <v>213.47389256177723</v>
      </c>
      <c r="D73" s="5">
        <v>453.98180374455819</v>
      </c>
      <c r="E73" s="5" t="e">
        <f ca="1">IF(ISNUMBER(Kreditvækst[[#This Row],[Udlån/BNP (pct. af BNP)]]),IFERROR((Kreditvækst[[#This Row],[Udlån/BNP (pct. af BNP)]]/VLOOKUP(DATE(YEAR(Kreditvækst[[#This Row],[Dato]])-1,MONTH(Kreditvækst[[#This Row],[Dato]]),DAY(Kreditvækst[[#This Row],[Dato]])),Kreditvækst[[#All],[Dato]:[Udlån/BNP (pct. af BNP)]],2,FALSE)-1)*100,NA()),NA())</f>
        <v>#N/A</v>
      </c>
      <c r="F73" s="5">
        <f ca="1">IFERROR((Kreditvækst[Udlån til erhverv (mia. kr.)]/VLOOKUP(DATE(YEAR(Kreditvækst[[#This Row],[Dato]])-1,MONTH(Kreditvækst[[#This Row],[Dato]])+1,1)-1,Kreditvækst[[Dato]:[Udlån til erhverv (mia. kr.)]],3,FALSE)-1)*100,NA())</f>
        <v>21.508195769784024</v>
      </c>
      <c r="G73" s="5">
        <f ca="1">IFERROR((Kreditvækst[Udlån til husholdninger (mia. kr.)]/VLOOKUP(DATE(YEAR(Kreditvækst[[#This Row],[Dato]])-1,MONTH(Kreditvækst[[#This Row],[Dato]])+1,1)-1,Kreditvækst[[Dato]:[Udlån til husholdninger (mia. kr.)]],4,FALSE)-1)*100,NA())</f>
        <v>17.023432472550649</v>
      </c>
    </row>
    <row r="74" spans="1:7" x14ac:dyDescent="0.3">
      <c r="A74" s="3">
        <v>31412</v>
      </c>
      <c r="B74" s="5">
        <v>129.29214006454032</v>
      </c>
      <c r="C74" s="5">
        <v>226.77757074748973</v>
      </c>
      <c r="D74" s="5">
        <v>472.04658042846887</v>
      </c>
      <c r="E74" s="5">
        <f ca="1">IF(ISNUMBER(Kreditvækst[[#This Row],[Udlån/BNP (pct. af BNP)]]),IFERROR((Kreditvækst[[#This Row],[Udlån/BNP (pct. af BNP)]]/VLOOKUP(DATE(YEAR(Kreditvækst[[#This Row],[Dato]])-1,MONTH(Kreditvækst[[#This Row],[Dato]]),DAY(Kreditvækst[[#This Row],[Dato]])),Kreditvækst[[#All],[Dato]:[Udlån/BNP (pct. af BNP)]],2,FALSE)-1)*100,NA()),NA())</f>
        <v>11.989459196410014</v>
      </c>
      <c r="F74" s="5">
        <f ca="1">IFERROR((Kreditvækst[Udlån til erhverv (mia. kr.)]/VLOOKUP(DATE(YEAR(Kreditvækst[[#This Row],[Dato]])-1,MONTH(Kreditvækst[[#This Row],[Dato]])+1,1)-1,Kreditvækst[[Dato]:[Udlån til erhverv (mia. kr.)]],3,FALSE)-1)*100,NA())</f>
        <v>25.653082646704274</v>
      </c>
      <c r="G74" s="5">
        <f ca="1">IFERROR((Kreditvækst[Udlån til husholdninger (mia. kr.)]/VLOOKUP(DATE(YEAR(Kreditvækst[[#This Row],[Dato]])-1,MONTH(Kreditvækst[[#This Row],[Dato]])+1,1)-1,Kreditvækst[[Dato]:[Udlån til husholdninger (mia. kr.)]],4,FALSE)-1)*100,NA())</f>
        <v>19.258282452935639</v>
      </c>
    </row>
    <row r="75" spans="1:7" hidden="1" x14ac:dyDescent="0.3">
      <c r="A75" s="3">
        <v>31443</v>
      </c>
      <c r="B75" s="5"/>
      <c r="C75" s="5">
        <v>228.62110928074515</v>
      </c>
      <c r="D75" s="5">
        <v>470.25904193755866</v>
      </c>
      <c r="E75" s="5" t="e">
        <f ca="1">IF(ISNUMBER(Kreditvækst[[#This Row],[Udlån/BNP (pct. af BNP)]]),IFERROR((Kreditvækst[[#This Row],[Udlån/BNP (pct. af BNP)]]/VLOOKUP(DATE(YEAR(Kreditvækst[[#This Row],[Dato]])-1,MONTH(Kreditvækst[[#This Row],[Dato]]),DAY(Kreditvækst[[#This Row],[Dato]])),Kreditvækst[[#All],[Dato]:[Udlån/BNP (pct. af BNP)]],2,FALSE)-1)*100,NA()),NA())</f>
        <v>#N/A</v>
      </c>
      <c r="F75" s="5">
        <f ca="1">IFERROR((Kreditvækst[Udlån til erhverv (mia. kr.)]/VLOOKUP(DATE(YEAR(Kreditvækst[[#This Row],[Dato]])-1,MONTH(Kreditvækst[[#This Row],[Dato]])+1,1)-1,Kreditvækst[[Dato]:[Udlån til erhverv (mia. kr.)]],3,FALSE)-1)*100,NA())</f>
        <v>26.411381844279134</v>
      </c>
      <c r="G75" s="5">
        <f ca="1">IFERROR((Kreditvækst[Udlån til husholdninger (mia. kr.)]/VLOOKUP(DATE(YEAR(Kreditvækst[[#This Row],[Dato]])-1,MONTH(Kreditvækst[[#This Row],[Dato]])+1,1)-1,Kreditvækst[[Dato]:[Udlån til husholdninger (mia. kr.)]],4,FALSE)-1)*100,NA())</f>
        <v>19.004913311316972</v>
      </c>
    </row>
    <row r="76" spans="1:7" hidden="1" x14ac:dyDescent="0.3">
      <c r="A76" s="3">
        <v>31471</v>
      </c>
      <c r="B76" s="5"/>
      <c r="C76" s="5">
        <v>232.92978196612438</v>
      </c>
      <c r="D76" s="5">
        <v>478.73072629065587</v>
      </c>
      <c r="E76" s="5" t="e">
        <f ca="1">IF(ISNUMBER(Kreditvækst[[#This Row],[Udlån/BNP (pct. af BNP)]]),IFERROR((Kreditvækst[[#This Row],[Udlån/BNP (pct. af BNP)]]/VLOOKUP(DATE(YEAR(Kreditvækst[[#This Row],[Dato]])-1,MONTH(Kreditvækst[[#This Row],[Dato]]),DAY(Kreditvækst[[#This Row],[Dato]])),Kreditvækst[[#All],[Dato]:[Udlån/BNP (pct. af BNP)]],2,FALSE)-1)*100,NA()),NA())</f>
        <v>#N/A</v>
      </c>
      <c r="F76" s="5">
        <f ca="1">IFERROR((Kreditvækst[Udlån til erhverv (mia. kr.)]/VLOOKUP(DATE(YEAR(Kreditvækst[[#This Row],[Dato]])-1,MONTH(Kreditvækst[[#This Row],[Dato]])+1,1)-1,Kreditvækst[[Dato]:[Udlån til erhverv (mia. kr.)]],3,FALSE)-1)*100,NA())</f>
        <v>27.391037068290913</v>
      </c>
      <c r="G76" s="5">
        <f ca="1">IFERROR((Kreditvækst[Udlån til husholdninger (mia. kr.)]/VLOOKUP(DATE(YEAR(Kreditvækst[[#This Row],[Dato]])-1,MONTH(Kreditvækst[[#This Row],[Dato]])+1,1)-1,Kreditvækst[[Dato]:[Udlån til husholdninger (mia. kr.)]],4,FALSE)-1)*100,NA())</f>
        <v>19.446172755973599</v>
      </c>
    </row>
    <row r="77" spans="1:7" x14ac:dyDescent="0.3">
      <c r="A77" s="3">
        <v>31502</v>
      </c>
      <c r="B77" s="5">
        <v>131.49422635657834</v>
      </c>
      <c r="C77" s="5">
        <v>237.91826503360807</v>
      </c>
      <c r="D77" s="5">
        <v>491.2452834406306</v>
      </c>
      <c r="E77" s="5">
        <f ca="1">IF(ISNUMBER(Kreditvækst[[#This Row],[Udlån/BNP (pct. af BNP)]]),IFERROR((Kreditvækst[[#This Row],[Udlån/BNP (pct. af BNP)]]/VLOOKUP(DATE(YEAR(Kreditvækst[[#This Row],[Dato]])-1,MONTH(Kreditvækst[[#This Row],[Dato]]),DAY(Kreditvækst[[#This Row],[Dato]])),Kreditvækst[[#All],[Dato]:[Udlån/BNP (pct. af BNP)]],2,FALSE)-1)*100,NA()),NA())</f>
        <v>12.312646799417038</v>
      </c>
      <c r="F77" s="5">
        <f ca="1">IFERROR((Kreditvækst[Udlån til erhverv (mia. kr.)]/VLOOKUP(DATE(YEAR(Kreditvækst[[#This Row],[Dato]])-1,MONTH(Kreditvækst[[#This Row],[Dato]])+1,1)-1,Kreditvækst[[Dato]:[Udlån til erhverv (mia. kr.)]],3,FALSE)-1)*100,NA())</f>
        <v>28.172218566552544</v>
      </c>
      <c r="G77" s="5">
        <f ca="1">IFERROR((Kreditvækst[Udlån til husholdninger (mia. kr.)]/VLOOKUP(DATE(YEAR(Kreditvækst[[#This Row],[Dato]])-1,MONTH(Kreditvækst[[#This Row],[Dato]])+1,1)-1,Kreditvækst[[Dato]:[Udlån til husholdninger (mia. kr.)]],4,FALSE)-1)*100,NA())</f>
        <v>19.814799414924899</v>
      </c>
    </row>
    <row r="78" spans="1:7" hidden="1" x14ac:dyDescent="0.3">
      <c r="A78" s="3">
        <v>31532</v>
      </c>
      <c r="B78" s="5"/>
      <c r="C78" s="5">
        <v>243.73128647723536</v>
      </c>
      <c r="D78" s="5">
        <v>494.00730415669869</v>
      </c>
      <c r="E78" s="5" t="e">
        <f ca="1">IF(ISNUMBER(Kreditvækst[[#This Row],[Udlån/BNP (pct. af BNP)]]),IFERROR((Kreditvækst[[#This Row],[Udlån/BNP (pct. af BNP)]]/VLOOKUP(DATE(YEAR(Kreditvækst[[#This Row],[Dato]])-1,MONTH(Kreditvækst[[#This Row],[Dato]]),DAY(Kreditvækst[[#This Row],[Dato]])),Kreditvækst[[#All],[Dato]:[Udlån/BNP (pct. af BNP)]],2,FALSE)-1)*100,NA()),NA())</f>
        <v>#N/A</v>
      </c>
      <c r="F78" s="5">
        <f ca="1">IFERROR((Kreditvækst[Udlån til erhverv (mia. kr.)]/VLOOKUP(DATE(YEAR(Kreditvækst[[#This Row],[Dato]])-1,MONTH(Kreditvækst[[#This Row],[Dato]])+1,1)-1,Kreditvækst[[Dato]:[Udlån til erhverv (mia. kr.)]],3,FALSE)-1)*100,NA())</f>
        <v>30.273817290096904</v>
      </c>
      <c r="G78" s="5">
        <f ca="1">IFERROR((Kreditvækst[Udlån til husholdninger (mia. kr.)]/VLOOKUP(DATE(YEAR(Kreditvækst[[#This Row],[Dato]])-1,MONTH(Kreditvækst[[#This Row],[Dato]])+1,1)-1,Kreditvækst[[Dato]:[Udlån til husholdninger (mia. kr.)]],4,FALSE)-1)*100,NA())</f>
        <v>19.57147303043396</v>
      </c>
    </row>
    <row r="79" spans="1:7" hidden="1" x14ac:dyDescent="0.3">
      <c r="A79" s="3">
        <v>31563</v>
      </c>
      <c r="B79" s="5"/>
      <c r="C79" s="5">
        <v>245.93760810104382</v>
      </c>
      <c r="D79" s="5">
        <v>499.58153783576205</v>
      </c>
      <c r="E79" s="5" t="e">
        <f ca="1">IF(ISNUMBER(Kreditvækst[[#This Row],[Udlån/BNP (pct. af BNP)]]),IFERROR((Kreditvækst[[#This Row],[Udlån/BNP (pct. af BNP)]]/VLOOKUP(DATE(YEAR(Kreditvækst[[#This Row],[Dato]])-1,MONTH(Kreditvækst[[#This Row],[Dato]]),DAY(Kreditvækst[[#This Row],[Dato]])),Kreditvækst[[#All],[Dato]:[Udlån/BNP (pct. af BNP)]],2,FALSE)-1)*100,NA()),NA())</f>
        <v>#N/A</v>
      </c>
      <c r="F79" s="5">
        <f ca="1">IFERROR((Kreditvækst[Udlån til erhverv (mia. kr.)]/VLOOKUP(DATE(YEAR(Kreditvækst[[#This Row],[Dato]])-1,MONTH(Kreditvækst[[#This Row],[Dato]])+1,1)-1,Kreditvækst[[Dato]:[Udlån til erhverv (mia. kr.)]],3,FALSE)-1)*100,NA())</f>
        <v>29.782963158235432</v>
      </c>
      <c r="G79" s="5">
        <f ca="1">IFERROR((Kreditvækst[Udlån til husholdninger (mia. kr.)]/VLOOKUP(DATE(YEAR(Kreditvækst[[#This Row],[Dato]])-1,MONTH(Kreditvækst[[#This Row],[Dato]])+1,1)-1,Kreditvækst[[Dato]:[Udlån til husholdninger (mia. kr.)]],4,FALSE)-1)*100,NA())</f>
        <v>19.4869641758048</v>
      </c>
    </row>
    <row r="80" spans="1:7" x14ac:dyDescent="0.3">
      <c r="A80" s="3">
        <v>31593</v>
      </c>
      <c r="B80" s="5">
        <v>135.93184967028193</v>
      </c>
      <c r="C80" s="5">
        <v>255.57260526982384</v>
      </c>
      <c r="D80" s="5">
        <v>516.57285074497599</v>
      </c>
      <c r="E80" s="5">
        <f ca="1">IF(ISNUMBER(Kreditvækst[[#This Row],[Udlån/BNP (pct. af BNP)]]),IFERROR((Kreditvækst[[#This Row],[Udlån/BNP (pct. af BNP)]]/VLOOKUP(DATE(YEAR(Kreditvækst[[#This Row],[Dato]])-1,MONTH(Kreditvækst[[#This Row],[Dato]]),DAY(Kreditvækst[[#This Row],[Dato]])),Kreditvækst[[#All],[Dato]:[Udlån/BNP (pct. af BNP)]],2,FALSE)-1)*100,NA()),NA())</f>
        <v>13.213711250708094</v>
      </c>
      <c r="F80" s="5">
        <f ca="1">IFERROR((Kreditvækst[Udlån til erhverv (mia. kr.)]/VLOOKUP(DATE(YEAR(Kreditvækst[[#This Row],[Dato]])-1,MONTH(Kreditvækst[[#This Row],[Dato]])+1,1)-1,Kreditvækst[[Dato]:[Udlån til erhverv (mia. kr.)]],3,FALSE)-1)*100,NA())</f>
        <v>32.15449881463266</v>
      </c>
      <c r="G80" s="5">
        <f ca="1">IFERROR((Kreditvækst[Udlån til husholdninger (mia. kr.)]/VLOOKUP(DATE(YEAR(Kreditvækst[[#This Row],[Dato]])-1,MONTH(Kreditvækst[[#This Row],[Dato]])+1,1)-1,Kreditvækst[[Dato]:[Udlån til husholdninger (mia. kr.)]],4,FALSE)-1)*100,NA())</f>
        <v>20.208882120259798</v>
      </c>
    </row>
    <row r="81" spans="1:7" hidden="1" x14ac:dyDescent="0.3">
      <c r="A81" s="3">
        <v>31624</v>
      </c>
      <c r="B81" s="5"/>
      <c r="C81" s="5">
        <v>252.92391180469036</v>
      </c>
      <c r="D81" s="5">
        <v>518.39507497235945</v>
      </c>
      <c r="E81" s="5" t="e">
        <f ca="1">IF(ISNUMBER(Kreditvækst[[#This Row],[Udlån/BNP (pct. af BNP)]]),IFERROR((Kreditvækst[[#This Row],[Udlån/BNP (pct. af BNP)]]/VLOOKUP(DATE(YEAR(Kreditvækst[[#This Row],[Dato]])-1,MONTH(Kreditvækst[[#This Row],[Dato]]),DAY(Kreditvækst[[#This Row],[Dato]])),Kreditvækst[[#All],[Dato]:[Udlån/BNP (pct. af BNP)]],2,FALSE)-1)*100,NA()),NA())</f>
        <v>#N/A</v>
      </c>
      <c r="F81" s="5">
        <f ca="1">IFERROR((Kreditvækst[Udlån til erhverv (mia. kr.)]/VLOOKUP(DATE(YEAR(Kreditvækst[[#This Row],[Dato]])-1,MONTH(Kreditvækst[[#This Row],[Dato]])+1,1)-1,Kreditvækst[[Dato]:[Udlån til erhverv (mia. kr.)]],3,FALSE)-1)*100,NA())</f>
        <v>31.254954934027324</v>
      </c>
      <c r="G81" s="5">
        <f ca="1">IFERROR((Kreditvækst[Udlån til husholdninger (mia. kr.)]/VLOOKUP(DATE(YEAR(Kreditvækst[[#This Row],[Dato]])-1,MONTH(Kreditvækst[[#This Row],[Dato]])+1,1)-1,Kreditvækst[[Dato]:[Udlån til husholdninger (mia. kr.)]],4,FALSE)-1)*100,NA())</f>
        <v>21.730911701562562</v>
      </c>
    </row>
    <row r="82" spans="1:7" hidden="1" x14ac:dyDescent="0.3">
      <c r="A82" s="3">
        <v>31655</v>
      </c>
      <c r="B82" s="5"/>
      <c r="C82" s="5">
        <v>252.81217570484736</v>
      </c>
      <c r="D82" s="5">
        <v>527.25957773144228</v>
      </c>
      <c r="E82" s="5" t="e">
        <f ca="1">IF(ISNUMBER(Kreditvækst[[#This Row],[Udlån/BNP (pct. af BNP)]]),IFERROR((Kreditvækst[[#This Row],[Udlån/BNP (pct. af BNP)]]/VLOOKUP(DATE(YEAR(Kreditvækst[[#This Row],[Dato]])-1,MONTH(Kreditvækst[[#This Row],[Dato]]),DAY(Kreditvækst[[#This Row],[Dato]])),Kreditvækst[[#All],[Dato]:[Udlån/BNP (pct. af BNP)]],2,FALSE)-1)*100,NA()),NA())</f>
        <v>#N/A</v>
      </c>
      <c r="F82" s="5">
        <f ca="1">IFERROR((Kreditvækst[Udlån til erhverv (mia. kr.)]/VLOOKUP(DATE(YEAR(Kreditvækst[[#This Row],[Dato]])-1,MONTH(Kreditvækst[[#This Row],[Dato]])+1,1)-1,Kreditvækst[[Dato]:[Udlån til erhverv (mia. kr.)]],3,FALSE)-1)*100,NA())</f>
        <v>29.101215444638463</v>
      </c>
      <c r="G82" s="5">
        <f ca="1">IFERROR((Kreditvækst[Udlån til husholdninger (mia. kr.)]/VLOOKUP(DATE(YEAR(Kreditvækst[[#This Row],[Dato]])-1,MONTH(Kreditvækst[[#This Row],[Dato]])+1,1)-1,Kreditvækst[[Dato]:[Udlån til husholdninger (mia. kr.)]],4,FALSE)-1)*100,NA())</f>
        <v>22.18733896003322</v>
      </c>
    </row>
    <row r="83" spans="1:7" x14ac:dyDescent="0.3">
      <c r="A83" s="3">
        <v>31685</v>
      </c>
      <c r="B83" s="5">
        <v>137.53155037596875</v>
      </c>
      <c r="C83" s="5">
        <v>255.3108599581802</v>
      </c>
      <c r="D83" s="5">
        <v>541.07790095575854</v>
      </c>
      <c r="E83" s="5">
        <f ca="1">IF(ISNUMBER(Kreditvækst[[#This Row],[Udlån/BNP (pct. af BNP)]]),IFERROR((Kreditvækst[[#This Row],[Udlån/BNP (pct. af BNP)]]/VLOOKUP(DATE(YEAR(Kreditvækst[[#This Row],[Dato]])-1,MONTH(Kreditvækst[[#This Row],[Dato]]),DAY(Kreditvækst[[#This Row],[Dato]])),Kreditvækst[[#All],[Dato]:[Udlån/BNP (pct. af BNP)]],2,FALSE)-1)*100,NA()),NA())</f>
        <v>13.877467436518298</v>
      </c>
      <c r="F83" s="5">
        <f ca="1">IFERROR((Kreditvækst[Udlån til erhverv (mia. kr.)]/VLOOKUP(DATE(YEAR(Kreditvækst[[#This Row],[Dato]])-1,MONTH(Kreditvækst[[#This Row],[Dato]])+1,1)-1,Kreditvækst[[Dato]:[Udlån til erhverv (mia. kr.)]],3,FALSE)-1)*100,NA())</f>
        <v>28.011776797770828</v>
      </c>
      <c r="G83" s="5">
        <f ca="1">IFERROR((Kreditvækst[Udlån til husholdninger (mia. kr.)]/VLOOKUP(DATE(YEAR(Kreditvækst[[#This Row],[Dato]])-1,MONTH(Kreditvækst[[#This Row],[Dato]])+1,1)-1,Kreditvækst[[Dato]:[Udlån til husholdninger (mia. kr.)]],4,FALSE)-1)*100,NA())</f>
        <v>22.862722026630912</v>
      </c>
    </row>
    <row r="84" spans="1:7" hidden="1" x14ac:dyDescent="0.3">
      <c r="A84" s="3">
        <v>31716</v>
      </c>
      <c r="B84" s="5"/>
      <c r="C84" s="5">
        <v>259.61829788113494</v>
      </c>
      <c r="D84" s="5">
        <v>539.67442195169338</v>
      </c>
      <c r="E84" s="5" t="e">
        <f ca="1">IF(ISNUMBER(Kreditvækst[[#This Row],[Udlån/BNP (pct. af BNP)]]),IFERROR((Kreditvækst[[#This Row],[Udlån/BNP (pct. af BNP)]]/VLOOKUP(DATE(YEAR(Kreditvækst[[#This Row],[Dato]])-1,MONTH(Kreditvækst[[#This Row],[Dato]]),DAY(Kreditvækst[[#This Row],[Dato]])),Kreditvækst[[#All],[Dato]:[Udlån/BNP (pct. af BNP)]],2,FALSE)-1)*100,NA()),NA())</f>
        <v>#N/A</v>
      </c>
      <c r="F84" s="5">
        <f ca="1">IFERROR((Kreditvækst[Udlån til erhverv (mia. kr.)]/VLOOKUP(DATE(YEAR(Kreditvækst[[#This Row],[Dato]])-1,MONTH(Kreditvækst[[#This Row],[Dato]])+1,1)-1,Kreditvækst[[Dato]:[Udlån til erhverv (mia. kr.)]],3,FALSE)-1)*100,NA())</f>
        <v>26.918248496129713</v>
      </c>
      <c r="G84" s="5">
        <f ca="1">IFERROR((Kreditvækst[Udlån til husholdninger (mia. kr.)]/VLOOKUP(DATE(YEAR(Kreditvækst[[#This Row],[Dato]])-1,MONTH(Kreditvækst[[#This Row],[Dato]])+1,1)-1,Kreditvækst[[Dato]:[Udlån til husholdninger (mia. kr.)]],4,FALSE)-1)*100,NA())</f>
        <v>21.351752878658026</v>
      </c>
    </row>
    <row r="85" spans="1:7" hidden="1" x14ac:dyDescent="0.3">
      <c r="A85" s="3">
        <v>31746</v>
      </c>
      <c r="B85" s="5"/>
      <c r="C85" s="5">
        <v>264.08403884431664</v>
      </c>
      <c r="D85" s="5">
        <v>542.46626819320772</v>
      </c>
      <c r="E85" s="5" t="e">
        <f ca="1">IF(ISNUMBER(Kreditvækst[[#This Row],[Udlån/BNP (pct. af BNP)]]),IFERROR((Kreditvækst[[#This Row],[Udlån/BNP (pct. af BNP)]]/VLOOKUP(DATE(YEAR(Kreditvækst[[#This Row],[Dato]])-1,MONTH(Kreditvækst[[#This Row],[Dato]]),DAY(Kreditvækst[[#This Row],[Dato]])),Kreditvækst[[#All],[Dato]:[Udlån/BNP (pct. af BNP)]],2,FALSE)-1)*100,NA()),NA())</f>
        <v>#N/A</v>
      </c>
      <c r="F85" s="5">
        <f ca="1">IFERROR((Kreditvækst[Udlån til erhverv (mia. kr.)]/VLOOKUP(DATE(YEAR(Kreditvækst[[#This Row],[Dato]])-1,MONTH(Kreditvækst[[#This Row],[Dato]])+1,1)-1,Kreditvækst[[Dato]:[Udlån til erhverv (mia. kr.)]],3,FALSE)-1)*100,NA())</f>
        <v>23.707885622544378</v>
      </c>
      <c r="G85" s="5">
        <f ca="1">IFERROR((Kreditvækst[Udlån til husholdninger (mia. kr.)]/VLOOKUP(DATE(YEAR(Kreditvækst[[#This Row],[Dato]])-1,MONTH(Kreditvækst[[#This Row],[Dato]])+1,1)-1,Kreditvækst[[Dato]:[Udlån til husholdninger (mia. kr.)]],4,FALSE)-1)*100,NA())</f>
        <v>19.490751329416067</v>
      </c>
    </row>
    <row r="86" spans="1:7" x14ac:dyDescent="0.3">
      <c r="A86" s="3">
        <v>31777</v>
      </c>
      <c r="B86" s="5">
        <v>142.78205712347221</v>
      </c>
      <c r="C86" s="5">
        <v>274.88794473367238</v>
      </c>
      <c r="D86" s="5">
        <v>560.39543741939019</v>
      </c>
      <c r="E86" s="5">
        <f ca="1">IF(ISNUMBER(Kreditvækst[[#This Row],[Udlån/BNP (pct. af BNP)]]),IFERROR((Kreditvækst[[#This Row],[Udlån/BNP (pct. af BNP)]]/VLOOKUP(DATE(YEAR(Kreditvækst[[#This Row],[Dato]])-1,MONTH(Kreditvækst[[#This Row],[Dato]]),DAY(Kreditvækst[[#This Row],[Dato]])),Kreditvækst[[#All],[Dato]:[Udlån/BNP (pct. af BNP)]],2,FALSE)-1)*100,NA()),NA())</f>
        <v>10.433671414362822</v>
      </c>
      <c r="F86" s="5">
        <f ca="1">IFERROR((Kreditvækst[Udlån til erhverv (mia. kr.)]/VLOOKUP(DATE(YEAR(Kreditvækst[[#This Row],[Dato]])-1,MONTH(Kreditvækst[[#This Row],[Dato]])+1,1)-1,Kreditvækst[[Dato]:[Udlån til erhverv (mia. kr.)]],3,FALSE)-1)*100,NA())</f>
        <v>21.214784966433985</v>
      </c>
      <c r="G86" s="5">
        <f ca="1">IFERROR((Kreditvækst[Udlån til husholdninger (mia. kr.)]/VLOOKUP(DATE(YEAR(Kreditvækst[[#This Row],[Dato]])-1,MONTH(Kreditvækst[[#This Row],[Dato]])+1,1)-1,Kreditvækst[[Dato]:[Udlån til husholdninger (mia. kr.)]],4,FALSE)-1)*100,NA())</f>
        <v>18.716131130688108</v>
      </c>
    </row>
    <row r="87" spans="1:7" hidden="1" x14ac:dyDescent="0.3">
      <c r="A87" s="3">
        <v>31808</v>
      </c>
      <c r="B87" s="5"/>
      <c r="C87" s="5">
        <v>268.43643805228021</v>
      </c>
      <c r="D87" s="5">
        <v>554.08551520369588</v>
      </c>
      <c r="E87" s="5" t="e">
        <f ca="1">IF(ISNUMBER(Kreditvækst[[#This Row],[Udlån/BNP (pct. af BNP)]]),IFERROR((Kreditvækst[[#This Row],[Udlån/BNP (pct. af BNP)]]/VLOOKUP(DATE(YEAR(Kreditvækst[[#This Row],[Dato]])-1,MONTH(Kreditvækst[[#This Row],[Dato]]),DAY(Kreditvækst[[#This Row],[Dato]])),Kreditvækst[[#All],[Dato]:[Udlån/BNP (pct. af BNP)]],2,FALSE)-1)*100,NA()),NA())</f>
        <v>#N/A</v>
      </c>
      <c r="F87" s="5">
        <f ca="1">IFERROR((Kreditvækst[Udlån til erhverv (mia. kr.)]/VLOOKUP(DATE(YEAR(Kreditvækst[[#This Row],[Dato]])-1,MONTH(Kreditvækst[[#This Row],[Dato]])+1,1)-1,Kreditvækst[[Dato]:[Udlån til erhverv (mia. kr.)]],3,FALSE)-1)*100,NA())</f>
        <v>17.41542104173859</v>
      </c>
      <c r="G87" s="5">
        <f ca="1">IFERROR((Kreditvækst[Udlån til husholdninger (mia. kr.)]/VLOOKUP(DATE(YEAR(Kreditvækst[[#This Row],[Dato]])-1,MONTH(Kreditvækst[[#This Row],[Dato]])+1,1)-1,Kreditvækst[[Dato]:[Udlån til husholdninger (mia. kr.)]],4,FALSE)-1)*100,NA())</f>
        <v>17.825595212535596</v>
      </c>
    </row>
    <row r="88" spans="1:7" hidden="1" x14ac:dyDescent="0.3">
      <c r="A88" s="3">
        <v>31836</v>
      </c>
      <c r="B88" s="5"/>
      <c r="C88" s="5">
        <v>269.23101195223569</v>
      </c>
      <c r="D88" s="5">
        <v>558.34686021972425</v>
      </c>
      <c r="E88" s="5" t="e">
        <f ca="1">IF(ISNUMBER(Kreditvækst[[#This Row],[Udlån/BNP (pct. af BNP)]]),IFERROR((Kreditvækst[[#This Row],[Udlån/BNP (pct. af BNP)]]/VLOOKUP(DATE(YEAR(Kreditvækst[[#This Row],[Dato]])-1,MONTH(Kreditvækst[[#This Row],[Dato]]),DAY(Kreditvækst[[#This Row],[Dato]])),Kreditvækst[[#All],[Dato]:[Udlån/BNP (pct. af BNP)]],2,FALSE)-1)*100,NA()),NA())</f>
        <v>#N/A</v>
      </c>
      <c r="F88" s="5">
        <f ca="1">IFERROR((Kreditvækst[Udlån til erhverv (mia. kr.)]/VLOOKUP(DATE(YEAR(Kreditvækst[[#This Row],[Dato]])-1,MONTH(Kreditvækst[[#This Row],[Dato]])+1,1)-1,Kreditvækst[[Dato]:[Udlån til erhverv (mia. kr.)]],3,FALSE)-1)*100,NA())</f>
        <v>15.584623692040678</v>
      </c>
      <c r="G88" s="5">
        <f ca="1">IFERROR((Kreditvækst[Udlån til husholdninger (mia. kr.)]/VLOOKUP(DATE(YEAR(Kreditvækst[[#This Row],[Dato]])-1,MONTH(Kreditvækst[[#This Row],[Dato]])+1,1)-1,Kreditvækst[[Dato]:[Udlån til husholdninger (mia. kr.)]],4,FALSE)-1)*100,NA())</f>
        <v>16.630671389312578</v>
      </c>
    </row>
    <row r="89" spans="1:7" x14ac:dyDescent="0.3">
      <c r="A89" s="3">
        <v>31867</v>
      </c>
      <c r="B89" s="5">
        <v>143.17091946982461</v>
      </c>
      <c r="C89" s="5">
        <v>275.4520976082174</v>
      </c>
      <c r="D89" s="5">
        <v>568.84430246322438</v>
      </c>
      <c r="E89" s="5">
        <f ca="1">IF(ISNUMBER(Kreditvækst[[#This Row],[Udlån/BNP (pct. af BNP)]]),IFERROR((Kreditvækst[[#This Row],[Udlån/BNP (pct. af BNP)]]/VLOOKUP(DATE(YEAR(Kreditvækst[[#This Row],[Dato]])-1,MONTH(Kreditvækst[[#This Row],[Dato]]),DAY(Kreditvækst[[#This Row],[Dato]])),Kreditvækst[[#All],[Dato]:[Udlån/BNP (pct. af BNP)]],2,FALSE)-1)*100,NA()),NA())</f>
        <v>8.8800044205607165</v>
      </c>
      <c r="F89" s="5">
        <f ca="1">IFERROR((Kreditvækst[Udlån til erhverv (mia. kr.)]/VLOOKUP(DATE(YEAR(Kreditvækst[[#This Row],[Dato]])-1,MONTH(Kreditvækst[[#This Row],[Dato]])+1,1)-1,Kreditvækst[[Dato]:[Udlån til erhverv (mia. kr.)]],3,FALSE)-1)*100,NA())</f>
        <v>15.77593572704783</v>
      </c>
      <c r="G89" s="5">
        <f ca="1">IFERROR((Kreditvækst[Udlån til husholdninger (mia. kr.)]/VLOOKUP(DATE(YEAR(Kreditvækst[[#This Row],[Dato]])-1,MONTH(Kreditvækst[[#This Row],[Dato]])+1,1)-1,Kreditvækst[[Dato]:[Udlån til husholdninger (mia. kr.)]],4,FALSE)-1)*100,NA())</f>
        <v>15.796389632303098</v>
      </c>
    </row>
    <row r="90" spans="1:7" hidden="1" x14ac:dyDescent="0.3">
      <c r="A90" s="3">
        <v>31897</v>
      </c>
      <c r="B90" s="5"/>
      <c r="C90" s="5">
        <v>277.37583511892848</v>
      </c>
      <c r="D90" s="5">
        <v>566.87173988980214</v>
      </c>
      <c r="E90" s="5" t="e">
        <f ca="1">IF(ISNUMBER(Kreditvækst[[#This Row],[Udlån/BNP (pct. af BNP)]]),IFERROR((Kreditvækst[[#This Row],[Udlån/BNP (pct. af BNP)]]/VLOOKUP(DATE(YEAR(Kreditvækst[[#This Row],[Dato]])-1,MONTH(Kreditvækst[[#This Row],[Dato]]),DAY(Kreditvækst[[#This Row],[Dato]])),Kreditvækst[[#All],[Dato]:[Udlån/BNP (pct. af BNP)]],2,FALSE)-1)*100,NA()),NA())</f>
        <v>#N/A</v>
      </c>
      <c r="F90" s="5">
        <f ca="1">IFERROR((Kreditvækst[Udlån til erhverv (mia. kr.)]/VLOOKUP(DATE(YEAR(Kreditvækst[[#This Row],[Dato]])-1,MONTH(Kreditvækst[[#This Row],[Dato]])+1,1)-1,Kreditvækst[[Dato]:[Udlån til erhverv (mia. kr.)]],3,FALSE)-1)*100,NA())</f>
        <v>13.803951527099301</v>
      </c>
      <c r="G90" s="5">
        <f ca="1">IFERROR((Kreditvækst[Udlån til husholdninger (mia. kr.)]/VLOOKUP(DATE(YEAR(Kreditvækst[[#This Row],[Dato]])-1,MONTH(Kreditvækst[[#This Row],[Dato]])+1,1)-1,Kreditvækst[[Dato]:[Udlån til husholdninger (mia. kr.)]],4,FALSE)-1)*100,NA())</f>
        <v>14.749667691146296</v>
      </c>
    </row>
    <row r="91" spans="1:7" hidden="1" x14ac:dyDescent="0.3">
      <c r="A91" s="3">
        <v>31928</v>
      </c>
      <c r="B91" s="5"/>
      <c r="C91" s="5">
        <v>281.21846615973067</v>
      </c>
      <c r="D91" s="5">
        <v>567.3646526180795</v>
      </c>
      <c r="E91" s="5" t="e">
        <f ca="1">IF(ISNUMBER(Kreditvækst[[#This Row],[Udlån/BNP (pct. af BNP)]]),IFERROR((Kreditvækst[[#This Row],[Udlån/BNP (pct. af BNP)]]/VLOOKUP(DATE(YEAR(Kreditvækst[[#This Row],[Dato]])-1,MONTH(Kreditvækst[[#This Row],[Dato]]),DAY(Kreditvækst[[#This Row],[Dato]])),Kreditvækst[[#All],[Dato]:[Udlån/BNP (pct. af BNP)]],2,FALSE)-1)*100,NA()),NA())</f>
        <v>#N/A</v>
      </c>
      <c r="F91" s="5">
        <f ca="1">IFERROR((Kreditvækst[Udlån til erhverv (mia. kr.)]/VLOOKUP(DATE(YEAR(Kreditvækst[[#This Row],[Dato]])-1,MONTH(Kreditvækst[[#This Row],[Dato]])+1,1)-1,Kreditvækst[[Dato]:[Udlån til erhverv (mia. kr.)]],3,FALSE)-1)*100,NA())</f>
        <v>14.345450592571286</v>
      </c>
      <c r="G91" s="5">
        <f ca="1">IFERROR((Kreditvækst[Udlån til husholdninger (mia. kr.)]/VLOOKUP(DATE(YEAR(Kreditvækst[[#This Row],[Dato]])-1,MONTH(Kreditvækst[[#This Row],[Dato]])+1,1)-1,Kreditvækst[[Dato]:[Udlån til husholdninger (mia. kr.)]],4,FALSE)-1)*100,NA())</f>
        <v>13.567978327614094</v>
      </c>
    </row>
    <row r="92" spans="1:7" x14ac:dyDescent="0.3">
      <c r="A92" s="3">
        <v>31958</v>
      </c>
      <c r="B92" s="5">
        <v>146.28123165957922</v>
      </c>
      <c r="C92" s="5">
        <v>290.60838539403511</v>
      </c>
      <c r="D92" s="5">
        <v>582.92674203252511</v>
      </c>
      <c r="E92" s="5">
        <f ca="1">IF(ISNUMBER(Kreditvækst[[#This Row],[Udlån/BNP (pct. af BNP)]]),IFERROR((Kreditvækst[[#This Row],[Udlån/BNP (pct. af BNP)]]/VLOOKUP(DATE(YEAR(Kreditvækst[[#This Row],[Dato]])-1,MONTH(Kreditvækst[[#This Row],[Dato]]),DAY(Kreditvækst[[#This Row],[Dato]])),Kreditvækst[[#All],[Dato]:[Udlån/BNP (pct. af BNP)]],2,FALSE)-1)*100,NA()),NA())</f>
        <v>7.6136549413554411</v>
      </c>
      <c r="F92" s="5">
        <f ca="1">IFERROR((Kreditvækst[Udlån til erhverv (mia. kr.)]/VLOOKUP(DATE(YEAR(Kreditvækst[[#This Row],[Dato]])-1,MONTH(Kreditvækst[[#This Row],[Dato]])+1,1)-1,Kreditvækst[[Dato]:[Udlån til erhverv (mia. kr.)]],3,FALSE)-1)*100,NA())</f>
        <v>13.708738496139606</v>
      </c>
      <c r="G92" s="5">
        <f ca="1">IFERROR((Kreditvækst[Udlån til husholdninger (mia. kr.)]/VLOOKUP(DATE(YEAR(Kreditvækst[[#This Row],[Dato]])-1,MONTH(Kreditvækst[[#This Row],[Dato]])+1,1)-1,Kreditvækst[[Dato]:[Udlån til husholdninger (mia. kr.)]],4,FALSE)-1)*100,NA())</f>
        <v>12.845021024983572</v>
      </c>
    </row>
    <row r="93" spans="1:7" hidden="1" x14ac:dyDescent="0.3">
      <c r="A93" s="3">
        <v>31989</v>
      </c>
      <c r="B93" s="5"/>
      <c r="C93" s="5">
        <v>287.76543298081276</v>
      </c>
      <c r="D93" s="5">
        <v>575.83258425638576</v>
      </c>
      <c r="E93" s="5" t="e">
        <f ca="1">IF(ISNUMBER(Kreditvækst[[#This Row],[Udlån/BNP (pct. af BNP)]]),IFERROR((Kreditvækst[[#This Row],[Udlån/BNP (pct. af BNP)]]/VLOOKUP(DATE(YEAR(Kreditvækst[[#This Row],[Dato]])-1,MONTH(Kreditvækst[[#This Row],[Dato]]),DAY(Kreditvækst[[#This Row],[Dato]])),Kreditvækst[[#All],[Dato]:[Udlån/BNP (pct. af BNP)]],2,FALSE)-1)*100,NA()),NA())</f>
        <v>#N/A</v>
      </c>
      <c r="F93" s="5">
        <f ca="1">IFERROR((Kreditvækst[Udlån til erhverv (mia. kr.)]/VLOOKUP(DATE(YEAR(Kreditvækst[[#This Row],[Dato]])-1,MONTH(Kreditvækst[[#This Row],[Dato]])+1,1)-1,Kreditvækst[[Dato]:[Udlån til erhverv (mia. kr.)]],3,FALSE)-1)*100,NA())</f>
        <v>13.775495139038995</v>
      </c>
      <c r="G93" s="5">
        <f ca="1">IFERROR((Kreditvækst[Udlån til husholdninger (mia. kr.)]/VLOOKUP(DATE(YEAR(Kreditvækst[[#This Row],[Dato]])-1,MONTH(Kreditvækst[[#This Row],[Dato]])+1,1)-1,Kreditvækst[[Dato]:[Udlån til husholdninger (mia. kr.)]],4,FALSE)-1)*100,NA())</f>
        <v>11.079871715040657</v>
      </c>
    </row>
    <row r="94" spans="1:7" hidden="1" x14ac:dyDescent="0.3">
      <c r="A94" s="3">
        <v>32020</v>
      </c>
      <c r="B94" s="5"/>
      <c r="C94" s="5">
        <v>290.39613678684668</v>
      </c>
      <c r="D94" s="5">
        <v>582.97203539885049</v>
      </c>
      <c r="E94" s="5" t="e">
        <f ca="1">IF(ISNUMBER(Kreditvækst[[#This Row],[Udlån/BNP (pct. af BNP)]]),IFERROR((Kreditvækst[[#This Row],[Udlån/BNP (pct. af BNP)]]/VLOOKUP(DATE(YEAR(Kreditvækst[[#This Row],[Dato]])-1,MONTH(Kreditvækst[[#This Row],[Dato]]),DAY(Kreditvækst[[#This Row],[Dato]])),Kreditvækst[[#All],[Dato]:[Udlån/BNP (pct. af BNP)]],2,FALSE)-1)*100,NA()),NA())</f>
        <v>#N/A</v>
      </c>
      <c r="F94" s="5">
        <f ca="1">IFERROR((Kreditvækst[Udlån til erhverv (mia. kr.)]/VLOOKUP(DATE(YEAR(Kreditvækst[[#This Row],[Dato]])-1,MONTH(Kreditvækst[[#This Row],[Dato]])+1,1)-1,Kreditvækst[[Dato]:[Udlån til erhverv (mia. kr.)]],3,FALSE)-1)*100,NA())</f>
        <v>14.866357198665048</v>
      </c>
      <c r="G94" s="5">
        <f ca="1">IFERROR((Kreditvækst[Udlån til husholdninger (mia. kr.)]/VLOOKUP(DATE(YEAR(Kreditvækst[[#This Row],[Dato]])-1,MONTH(Kreditvækst[[#This Row],[Dato]])+1,1)-1,Kreditvækst[[Dato]:[Udlån til husholdninger (mia. kr.)]],4,FALSE)-1)*100,NA())</f>
        <v>10.566419278169125</v>
      </c>
    </row>
    <row r="95" spans="1:7" x14ac:dyDescent="0.3">
      <c r="A95" s="3">
        <v>32050</v>
      </c>
      <c r="B95" s="5">
        <v>147.8122044130061</v>
      </c>
      <c r="C95" s="5">
        <v>296.02294887620451</v>
      </c>
      <c r="D95" s="5">
        <v>596.52472074108459</v>
      </c>
      <c r="E95" s="5">
        <f ca="1">IF(ISNUMBER(Kreditvækst[[#This Row],[Udlån/BNP (pct. af BNP)]]),IFERROR((Kreditvækst[[#This Row],[Udlån/BNP (pct. af BNP)]]/VLOOKUP(DATE(YEAR(Kreditvækst[[#This Row],[Dato]])-1,MONTH(Kreditvækst[[#This Row],[Dato]]),DAY(Kreditvækst[[#This Row],[Dato]])),Kreditvækst[[#All],[Dato]:[Udlån/BNP (pct. af BNP)]],2,FALSE)-1)*100,NA()),NA())</f>
        <v>7.4751240780266182</v>
      </c>
      <c r="F95" s="5">
        <f ca="1">IFERROR((Kreditvækst[Udlån til erhverv (mia. kr.)]/VLOOKUP(DATE(YEAR(Kreditvækst[[#This Row],[Dato]])-1,MONTH(Kreditvækst[[#This Row],[Dato]])+1,1)-1,Kreditvækst[[Dato]:[Udlån til erhverv (mia. kr.)]],3,FALSE)-1)*100,NA())</f>
        <v>15.946085851848579</v>
      </c>
      <c r="G95" s="5">
        <f ca="1">IFERROR((Kreditvækst[Udlån til husholdninger (mia. kr.)]/VLOOKUP(DATE(YEAR(Kreditvækst[[#This Row],[Dato]])-1,MONTH(Kreditvækst[[#This Row],[Dato]])+1,1)-1,Kreditvækst[[Dato]:[Udlån til husholdninger (mia. kr.)]],4,FALSE)-1)*100,NA())</f>
        <v>10.247474474079411</v>
      </c>
    </row>
    <row r="96" spans="1:7" hidden="1" x14ac:dyDescent="0.3">
      <c r="A96" s="3">
        <v>32081</v>
      </c>
      <c r="B96" s="5"/>
      <c r="C96" s="5">
        <v>300.76374571250722</v>
      </c>
      <c r="D96" s="5">
        <v>593.36244050102857</v>
      </c>
      <c r="E96" s="5" t="e">
        <f ca="1">IF(ISNUMBER(Kreditvækst[[#This Row],[Udlån/BNP (pct. af BNP)]]),IFERROR((Kreditvækst[[#This Row],[Udlån/BNP (pct. af BNP)]]/VLOOKUP(DATE(YEAR(Kreditvækst[[#This Row],[Dato]])-1,MONTH(Kreditvækst[[#This Row],[Dato]]),DAY(Kreditvækst[[#This Row],[Dato]])),Kreditvækst[[#All],[Dato]:[Udlån/BNP (pct. af BNP)]],2,FALSE)-1)*100,NA()),NA())</f>
        <v>#N/A</v>
      </c>
      <c r="F96" s="5">
        <f ca="1">IFERROR((Kreditvækst[Udlån til erhverv (mia. kr.)]/VLOOKUP(DATE(YEAR(Kreditvækst[[#This Row],[Dato]])-1,MONTH(Kreditvækst[[#This Row],[Dato]])+1,1)-1,Kreditvækst[[Dato]:[Udlån til erhverv (mia. kr.)]],3,FALSE)-1)*100,NA())</f>
        <v>15.848439099701107</v>
      </c>
      <c r="G96" s="5">
        <f ca="1">IFERROR((Kreditvækst[Udlån til husholdninger (mia. kr.)]/VLOOKUP(DATE(YEAR(Kreditvækst[[#This Row],[Dato]])-1,MONTH(Kreditvækst[[#This Row],[Dato]])+1,1)-1,Kreditvækst[[Dato]:[Udlån til husholdninger (mia. kr.)]],4,FALSE)-1)*100,NA())</f>
        <v>9.9482236632924668</v>
      </c>
    </row>
    <row r="97" spans="1:7" hidden="1" x14ac:dyDescent="0.3">
      <c r="A97" s="3">
        <v>32111</v>
      </c>
      <c r="B97" s="5"/>
      <c r="C97" s="5">
        <v>307.85086029219593</v>
      </c>
      <c r="D97" s="5">
        <v>596.59541583464249</v>
      </c>
      <c r="E97" s="5" t="e">
        <f ca="1">IF(ISNUMBER(Kreditvækst[[#This Row],[Udlån/BNP (pct. af BNP)]]),IFERROR((Kreditvækst[[#This Row],[Udlån/BNP (pct. af BNP)]]/VLOOKUP(DATE(YEAR(Kreditvækst[[#This Row],[Dato]])-1,MONTH(Kreditvækst[[#This Row],[Dato]]),DAY(Kreditvækst[[#This Row],[Dato]])),Kreditvækst[[#All],[Dato]:[Udlån/BNP (pct. af BNP)]],2,FALSE)-1)*100,NA()),NA())</f>
        <v>#N/A</v>
      </c>
      <c r="F97" s="5">
        <f ca="1">IFERROR((Kreditvækst[Udlån til erhverv (mia. kr.)]/VLOOKUP(DATE(YEAR(Kreditvækst[[#This Row],[Dato]])-1,MONTH(Kreditvækst[[#This Row],[Dato]])+1,1)-1,Kreditvækst[[Dato]:[Udlån til erhverv (mia. kr.)]],3,FALSE)-1)*100,NA())</f>
        <v>16.573065770809727</v>
      </c>
      <c r="G97" s="5">
        <f ca="1">IFERROR((Kreditvækst[Udlån til husholdninger (mia. kr.)]/VLOOKUP(DATE(YEAR(Kreditvækst[[#This Row],[Dato]])-1,MONTH(Kreditvækst[[#This Row],[Dato]])+1,1)-1,Kreditvækst[[Dato]:[Udlån til husholdninger (mia. kr.)]],4,FALSE)-1)*100,NA())</f>
        <v>9.9783435054354044</v>
      </c>
    </row>
    <row r="98" spans="1:7" x14ac:dyDescent="0.3">
      <c r="A98" s="3">
        <v>32142</v>
      </c>
      <c r="B98" s="5">
        <v>152.97803128613032</v>
      </c>
      <c r="C98" s="5">
        <v>322.85573507964193</v>
      </c>
      <c r="D98" s="5">
        <v>610.47563187603532</v>
      </c>
      <c r="E98" s="5">
        <f ca="1">IF(ISNUMBER(Kreditvækst[[#This Row],[Udlån/BNP (pct. af BNP)]]),IFERROR((Kreditvækst[[#This Row],[Udlån/BNP (pct. af BNP)]]/VLOOKUP(DATE(YEAR(Kreditvækst[[#This Row],[Dato]])-1,MONTH(Kreditvækst[[#This Row],[Dato]]),DAY(Kreditvækst[[#This Row],[Dato]])),Kreditvækst[[#All],[Dato]:[Udlån/BNP (pct. af BNP)]],2,FALSE)-1)*100,NA()),NA())</f>
        <v>7.1409351903657159</v>
      </c>
      <c r="F98" s="5">
        <f ca="1">IFERROR((Kreditvækst[Udlån til erhverv (mia. kr.)]/VLOOKUP(DATE(YEAR(Kreditvækst[[#This Row],[Dato]])-1,MONTH(Kreditvækst[[#This Row],[Dato]])+1,1)-1,Kreditvækst[[Dato]:[Udlån til erhverv (mia. kr.)]],3,FALSE)-1)*100,NA())</f>
        <v>17.449943245944667</v>
      </c>
      <c r="G98" s="5">
        <f ca="1">IFERROR((Kreditvækst[Udlån til husholdninger (mia. kr.)]/VLOOKUP(DATE(YEAR(Kreditvækst[[#This Row],[Dato]])-1,MONTH(Kreditvækst[[#This Row],[Dato]])+1,1)-1,Kreditvækst[[Dato]:[Udlån til husholdninger (mia. kr.)]],4,FALSE)-1)*100,NA())</f>
        <v>8.9365814053132588</v>
      </c>
    </row>
    <row r="99" spans="1:7" hidden="1" x14ac:dyDescent="0.3">
      <c r="A99" s="3">
        <v>32173</v>
      </c>
      <c r="B99" s="5"/>
      <c r="C99" s="5">
        <v>320.46806300175172</v>
      </c>
      <c r="D99" s="5">
        <v>601.56213729697947</v>
      </c>
      <c r="E99" s="5" t="e">
        <f ca="1">IF(ISNUMBER(Kreditvækst[[#This Row],[Udlån/BNP (pct. af BNP)]]),IFERROR((Kreditvækst[[#This Row],[Udlån/BNP (pct. af BNP)]]/VLOOKUP(DATE(YEAR(Kreditvækst[[#This Row],[Dato]])-1,MONTH(Kreditvækst[[#This Row],[Dato]]),DAY(Kreditvækst[[#This Row],[Dato]])),Kreditvækst[[#All],[Dato]:[Udlån/BNP (pct. af BNP)]],2,FALSE)-1)*100,NA()),NA())</f>
        <v>#N/A</v>
      </c>
      <c r="F99" s="5">
        <f ca="1">IFERROR((Kreditvækst[Udlån til erhverv (mia. kr.)]/VLOOKUP(DATE(YEAR(Kreditvækst[[#This Row],[Dato]])-1,MONTH(Kreditvækst[[#This Row],[Dato]])+1,1)-1,Kreditvækst[[Dato]:[Udlån til erhverv (mia. kr.)]],3,FALSE)-1)*100,NA())</f>
        <v>19.383219851597765</v>
      </c>
      <c r="G99" s="5">
        <f ca="1">IFERROR((Kreditvækst[Udlån til husholdninger (mia. kr.)]/VLOOKUP(DATE(YEAR(Kreditvækst[[#This Row],[Dato]])-1,MONTH(Kreditvækst[[#This Row],[Dato]])+1,1)-1,Kreditvækst[[Dato]:[Udlån til husholdninger (mia. kr.)]],4,FALSE)-1)*100,NA())</f>
        <v>8.5684647568940555</v>
      </c>
    </row>
    <row r="100" spans="1:7" hidden="1" x14ac:dyDescent="0.3">
      <c r="A100" s="3">
        <v>32202</v>
      </c>
      <c r="B100" s="5"/>
      <c r="C100" s="5">
        <v>318.94221622521013</v>
      </c>
      <c r="D100" s="5">
        <v>606.31469647973199</v>
      </c>
      <c r="E100" s="5" t="e">
        <f ca="1">IF(ISNUMBER(Kreditvækst[[#This Row],[Udlån/BNP (pct. af BNP)]]),IFERROR((Kreditvækst[[#This Row],[Udlån/BNP (pct. af BNP)]]/VLOOKUP(DATE(YEAR(Kreditvækst[[#This Row],[Dato]])-1,MONTH(Kreditvækst[[#This Row],[Dato]]),DAY(Kreditvækst[[#This Row],[Dato]])),Kreditvækst[[#All],[Dato]:[Udlån/BNP (pct. af BNP)]],2,FALSE)-1)*100,NA()),NA())</f>
        <v>#N/A</v>
      </c>
      <c r="F100" s="5">
        <f ca="1">IFERROR((Kreditvækst[Udlån til erhverv (mia. kr.)]/VLOOKUP(DATE(YEAR(Kreditvækst[[#This Row],[Dato]])-1,MONTH(Kreditvækst[[#This Row],[Dato]])+1,1)-1,Kreditvækst[[Dato]:[Udlån til erhverv (mia. kr.)]],3,FALSE)-1)*100,NA())</f>
        <v>18.464144940997262</v>
      </c>
      <c r="G100" s="5">
        <f ca="1">IFERROR((Kreditvækst[Udlån til husholdninger (mia. kr.)]/VLOOKUP(DATE(YEAR(Kreditvækst[[#This Row],[Dato]])-1,MONTH(Kreditvækst[[#This Row],[Dato]])+1,1)-1,Kreditvækst[[Dato]:[Udlån til husholdninger (mia. kr.)]],4,FALSE)-1)*100,NA())</f>
        <v>8.5910461180226161</v>
      </c>
    </row>
    <row r="101" spans="1:7" x14ac:dyDescent="0.3">
      <c r="A101" s="3">
        <v>32233</v>
      </c>
      <c r="B101" s="5">
        <v>151.74486180706498</v>
      </c>
      <c r="C101" s="5">
        <v>324.89554634846797</v>
      </c>
      <c r="D101" s="5">
        <v>617.02118301162079</v>
      </c>
      <c r="E101" s="5">
        <f ca="1">IF(ISNUMBER(Kreditvækst[[#This Row],[Udlån/BNP (pct. af BNP)]]),IFERROR((Kreditvækst[[#This Row],[Udlån/BNP (pct. af BNP)]]/VLOOKUP(DATE(YEAR(Kreditvækst[[#This Row],[Dato]])-1,MONTH(Kreditvækst[[#This Row],[Dato]]),DAY(Kreditvækst[[#This Row],[Dato]])),Kreditvækst[[#All],[Dato]:[Udlån/BNP (pct. af BNP)]],2,FALSE)-1)*100,NA()),NA())</f>
        <v>5.988606044433098</v>
      </c>
      <c r="F101" s="5">
        <f ca="1">IFERROR((Kreditvækst[Udlån til erhverv (mia. kr.)]/VLOOKUP(DATE(YEAR(Kreditvækst[[#This Row],[Dato]])-1,MONTH(Kreditvækst[[#This Row],[Dato]])+1,1)-1,Kreditvækst[[Dato]:[Udlån til erhverv (mia. kr.)]],3,FALSE)-1)*100,NA())</f>
        <v>17.949926382690062</v>
      </c>
      <c r="G101" s="5">
        <f ca="1">IFERROR((Kreditvækst[Udlån til husholdninger (mia. kr.)]/VLOOKUP(DATE(YEAR(Kreditvækst[[#This Row],[Dato]])-1,MONTH(Kreditvækst[[#This Row],[Dato]])+1,1)-1,Kreditvækst[[Dato]:[Udlån til husholdninger (mia. kr.)]],4,FALSE)-1)*100,NA())</f>
        <v>8.4692560582534817</v>
      </c>
    </row>
    <row r="102" spans="1:7" hidden="1" x14ac:dyDescent="0.3">
      <c r="A102" s="3">
        <v>32263</v>
      </c>
      <c r="B102" s="5"/>
      <c r="C102" s="5">
        <v>325.6485951229173</v>
      </c>
      <c r="D102" s="5">
        <v>614.13839289714633</v>
      </c>
      <c r="E102" s="5" t="e">
        <f ca="1">IF(ISNUMBER(Kreditvækst[[#This Row],[Udlån/BNP (pct. af BNP)]]),IFERROR((Kreditvækst[[#This Row],[Udlån/BNP (pct. af BNP)]]/VLOOKUP(DATE(YEAR(Kreditvækst[[#This Row],[Dato]])-1,MONTH(Kreditvækst[[#This Row],[Dato]]),DAY(Kreditvækst[[#This Row],[Dato]])),Kreditvækst[[#All],[Dato]:[Udlån/BNP (pct. af BNP)]],2,FALSE)-1)*100,NA()),NA())</f>
        <v>#N/A</v>
      </c>
      <c r="F102" s="5">
        <f ca="1">IFERROR((Kreditvækst[Udlån til erhverv (mia. kr.)]/VLOOKUP(DATE(YEAR(Kreditvækst[[#This Row],[Dato]])-1,MONTH(Kreditvækst[[#This Row],[Dato]])+1,1)-1,Kreditvækst[[Dato]:[Udlån til erhverv (mia. kr.)]],3,FALSE)-1)*100,NA())</f>
        <v>17.403376174889651</v>
      </c>
      <c r="G102" s="5">
        <f ca="1">IFERROR((Kreditvækst[Udlån til husholdninger (mia. kr.)]/VLOOKUP(DATE(YEAR(Kreditvækst[[#This Row],[Dato]])-1,MONTH(Kreditvækst[[#This Row],[Dato]])+1,1)-1,Kreditvækst[[Dato]:[Udlån til husholdninger (mia. kr.)]],4,FALSE)-1)*100,NA())</f>
        <v>8.3381565319401219</v>
      </c>
    </row>
    <row r="103" spans="1:7" hidden="1" x14ac:dyDescent="0.3">
      <c r="A103" s="3">
        <v>32294</v>
      </c>
      <c r="B103" s="5"/>
      <c r="C103" s="5">
        <v>326.36072511484775</v>
      </c>
      <c r="D103" s="5">
        <v>612.65683258885042</v>
      </c>
      <c r="E103" s="5" t="e">
        <f ca="1">IF(ISNUMBER(Kreditvækst[[#This Row],[Udlån/BNP (pct. af BNP)]]),IFERROR((Kreditvækst[[#This Row],[Udlån/BNP (pct. af BNP)]]/VLOOKUP(DATE(YEAR(Kreditvækst[[#This Row],[Dato]])-1,MONTH(Kreditvækst[[#This Row],[Dato]]),DAY(Kreditvækst[[#This Row],[Dato]])),Kreditvækst[[#All],[Dato]:[Udlån/BNP (pct. af BNP)]],2,FALSE)-1)*100,NA()),NA())</f>
        <v>#N/A</v>
      </c>
      <c r="F103" s="5">
        <f ca="1">IFERROR((Kreditvækst[Udlån til erhverv (mia. kr.)]/VLOOKUP(DATE(YEAR(Kreditvækst[[#This Row],[Dato]])-1,MONTH(Kreditvækst[[#This Row],[Dato]])+1,1)-1,Kreditvækst[[Dato]:[Udlån til erhverv (mia. kr.)]],3,FALSE)-1)*100,NA())</f>
        <v>16.052380759902341</v>
      </c>
      <c r="G103" s="5">
        <f ca="1">IFERROR((Kreditvækst[Udlån til husholdninger (mia. kr.)]/VLOOKUP(DATE(YEAR(Kreditvækst[[#This Row],[Dato]])-1,MONTH(Kreditvækst[[#This Row],[Dato]])+1,1)-1,Kreditvækst[[Dato]:[Udlån til husholdninger (mia. kr.)]],4,FALSE)-1)*100,NA())</f>
        <v>7.9829047794521824</v>
      </c>
    </row>
    <row r="104" spans="1:7" x14ac:dyDescent="0.3">
      <c r="A104" s="3">
        <v>32324</v>
      </c>
      <c r="B104" s="5">
        <v>153.72350691709562</v>
      </c>
      <c r="C104" s="5">
        <v>336.9405691344175</v>
      </c>
      <c r="D104" s="5">
        <v>622.71839139827</v>
      </c>
      <c r="E104" s="5">
        <f ca="1">IF(ISNUMBER(Kreditvækst[[#This Row],[Udlån/BNP (pct. af BNP)]]),IFERROR((Kreditvækst[[#This Row],[Udlån/BNP (pct. af BNP)]]/VLOOKUP(DATE(YEAR(Kreditvækst[[#This Row],[Dato]])-1,MONTH(Kreditvækst[[#This Row],[Dato]]),DAY(Kreditvækst[[#This Row],[Dato]])),Kreditvækst[[#All],[Dato]:[Udlån/BNP (pct. af BNP)]],2,FALSE)-1)*100,NA()),NA())</f>
        <v>5.0876487523948466</v>
      </c>
      <c r="F104" s="5">
        <f ca="1">IFERROR((Kreditvækst[Udlån til erhverv (mia. kr.)]/VLOOKUP(DATE(YEAR(Kreditvækst[[#This Row],[Dato]])-1,MONTH(Kreditvækst[[#This Row],[Dato]])+1,1)-1,Kreditvækst[[Dato]:[Udlån til erhverv (mia. kr.)]],3,FALSE)-1)*100,NA())</f>
        <v>15.943168218480942</v>
      </c>
      <c r="G104" s="5">
        <f ca="1">IFERROR((Kreditvækst[Udlån til husholdninger (mia. kr.)]/VLOOKUP(DATE(YEAR(Kreditvækst[[#This Row],[Dato]])-1,MONTH(Kreditvækst[[#This Row],[Dato]])+1,1)-1,Kreditvækst[[Dato]:[Udlån til husholdninger (mia. kr.)]],4,FALSE)-1)*100,NA())</f>
        <v>6.8261835487253508</v>
      </c>
    </row>
    <row r="105" spans="1:7" hidden="1" x14ac:dyDescent="0.3">
      <c r="A105" s="3">
        <v>32355</v>
      </c>
      <c r="B105" s="5"/>
      <c r="C105" s="5">
        <v>340.82338277570972</v>
      </c>
      <c r="D105" s="5">
        <v>616.90509576018451</v>
      </c>
      <c r="E105" s="5" t="e">
        <f ca="1">IF(ISNUMBER(Kreditvækst[[#This Row],[Udlån/BNP (pct. af BNP)]]),IFERROR((Kreditvækst[[#This Row],[Udlån/BNP (pct. af BNP)]]/VLOOKUP(DATE(YEAR(Kreditvækst[[#This Row],[Dato]])-1,MONTH(Kreditvækst[[#This Row],[Dato]]),DAY(Kreditvækst[[#This Row],[Dato]])),Kreditvækst[[#All],[Dato]:[Udlån/BNP (pct. af BNP)]],2,FALSE)-1)*100,NA()),NA())</f>
        <v>#N/A</v>
      </c>
      <c r="F105" s="5">
        <f ca="1">IFERROR((Kreditvækst[Udlån til erhverv (mia. kr.)]/VLOOKUP(DATE(YEAR(Kreditvækst[[#This Row],[Dato]])-1,MONTH(Kreditvækst[[#This Row],[Dato]])+1,1)-1,Kreditvækst[[Dato]:[Udlån til erhverv (mia. kr.)]],3,FALSE)-1)*100,NA())</f>
        <v>18.437916342243476</v>
      </c>
      <c r="G105" s="5">
        <f ca="1">IFERROR((Kreditvækst[Udlån til husholdninger (mia. kr.)]/VLOOKUP(DATE(YEAR(Kreditvækst[[#This Row],[Dato]])-1,MONTH(Kreditvækst[[#This Row],[Dato]])+1,1)-1,Kreditvækst[[Dato]:[Udlån til husholdninger (mia. kr.)]],4,FALSE)-1)*100,NA())</f>
        <v>7.1327174992777964</v>
      </c>
    </row>
    <row r="106" spans="1:7" hidden="1" x14ac:dyDescent="0.3">
      <c r="A106" s="3">
        <v>32386</v>
      </c>
      <c r="B106" s="5"/>
      <c r="C106" s="5">
        <v>341.18200733379058</v>
      </c>
      <c r="D106" s="5">
        <v>621.60565176452485</v>
      </c>
      <c r="E106" s="5" t="e">
        <f ca="1">IF(ISNUMBER(Kreditvækst[[#This Row],[Udlån/BNP (pct. af BNP)]]),IFERROR((Kreditvækst[[#This Row],[Udlån/BNP (pct. af BNP)]]/VLOOKUP(DATE(YEAR(Kreditvækst[[#This Row],[Dato]])-1,MONTH(Kreditvækst[[#This Row],[Dato]]),DAY(Kreditvækst[[#This Row],[Dato]])),Kreditvækst[[#All],[Dato]:[Udlån/BNP (pct. af BNP)]],2,FALSE)-1)*100,NA()),NA())</f>
        <v>#N/A</v>
      </c>
      <c r="F106" s="5">
        <f ca="1">IFERROR((Kreditvækst[Udlån til erhverv (mia. kr.)]/VLOOKUP(DATE(YEAR(Kreditvækst[[#This Row],[Dato]])-1,MONTH(Kreditvækst[[#This Row],[Dato]])+1,1)-1,Kreditvækst[[Dato]:[Udlån til erhverv (mia. kr.)]],3,FALSE)-1)*100,NA())</f>
        <v>17.488480084093251</v>
      </c>
      <c r="G106" s="5">
        <f ca="1">IFERROR((Kreditvækst[Udlån til husholdninger (mia. kr.)]/VLOOKUP(DATE(YEAR(Kreditvækst[[#This Row],[Dato]])-1,MONTH(Kreditvækst[[#This Row],[Dato]])+1,1)-1,Kreditvækst[[Dato]:[Udlån til husholdninger (mia. kr.)]],4,FALSE)-1)*100,NA())</f>
        <v>6.6270102200086667</v>
      </c>
    </row>
    <row r="107" spans="1:7" x14ac:dyDescent="0.3">
      <c r="A107" s="3">
        <v>32416</v>
      </c>
      <c r="B107" s="5">
        <v>154.99827406717714</v>
      </c>
      <c r="C107" s="5">
        <v>345.79162623915113</v>
      </c>
      <c r="D107" s="5">
        <v>630.66513655224708</v>
      </c>
      <c r="E107" s="5">
        <f ca="1">IF(ISNUMBER(Kreditvækst[[#This Row],[Udlån/BNP (pct. af BNP)]]),IFERROR((Kreditvækst[[#This Row],[Udlån/BNP (pct. af BNP)]]/VLOOKUP(DATE(YEAR(Kreditvækst[[#This Row],[Dato]])-1,MONTH(Kreditvækst[[#This Row],[Dato]]),DAY(Kreditvækst[[#This Row],[Dato]])),Kreditvækst[[#All],[Dato]:[Udlån/BNP (pct. af BNP)]],2,FALSE)-1)*100,NA()),NA())</f>
        <v>4.8616213273514619</v>
      </c>
      <c r="F107" s="5">
        <f ca="1">IFERROR((Kreditvækst[Udlån til erhverv (mia. kr.)]/VLOOKUP(DATE(YEAR(Kreditvækst[[#This Row],[Dato]])-1,MONTH(Kreditvækst[[#This Row],[Dato]])+1,1)-1,Kreditvækst[[Dato]:[Udlån til erhverv (mia. kr.)]],3,FALSE)-1)*100,NA())</f>
        <v>16.81243888417572</v>
      </c>
      <c r="G107" s="5">
        <f ca="1">IFERROR((Kreditvækst[Udlån til husholdninger (mia. kr.)]/VLOOKUP(DATE(YEAR(Kreditvækst[[#This Row],[Dato]])-1,MONTH(Kreditvækst[[#This Row],[Dato]])+1,1)-1,Kreditvækst[[Dato]:[Udlån til husholdninger (mia. kr.)]],4,FALSE)-1)*100,NA())</f>
        <v>5.7232189419993418</v>
      </c>
    </row>
    <row r="108" spans="1:7" hidden="1" x14ac:dyDescent="0.3">
      <c r="A108" s="3">
        <v>32447</v>
      </c>
      <c r="B108" s="5"/>
      <c r="C108" s="5">
        <v>355.89878147536558</v>
      </c>
      <c r="D108" s="5">
        <v>621.60726760515536</v>
      </c>
      <c r="E108" s="5" t="e">
        <f ca="1">IF(ISNUMBER(Kreditvækst[[#This Row],[Udlån/BNP (pct. af BNP)]]),IFERROR((Kreditvækst[[#This Row],[Udlån/BNP (pct. af BNP)]]/VLOOKUP(DATE(YEAR(Kreditvækst[[#This Row],[Dato]])-1,MONTH(Kreditvækst[[#This Row],[Dato]]),DAY(Kreditvækst[[#This Row],[Dato]])),Kreditvækst[[#All],[Dato]:[Udlån/BNP (pct. af BNP)]],2,FALSE)-1)*100,NA()),NA())</f>
        <v>#N/A</v>
      </c>
      <c r="F108" s="5">
        <f ca="1">IFERROR((Kreditvækst[Udlån til erhverv (mia. kr.)]/VLOOKUP(DATE(YEAR(Kreditvækst[[#This Row],[Dato]])-1,MONTH(Kreditvækst[[#This Row],[Dato]])+1,1)-1,Kreditvækst[[Dato]:[Udlån til erhverv (mia. kr.)]],3,FALSE)-1)*100,NA())</f>
        <v>18.331676124143172</v>
      </c>
      <c r="G108" s="5">
        <f ca="1">IFERROR((Kreditvækst[Udlån til husholdninger (mia. kr.)]/VLOOKUP(DATE(YEAR(Kreditvækst[[#This Row],[Dato]])-1,MONTH(Kreditvækst[[#This Row],[Dato]])+1,1)-1,Kreditvækst[[Dato]:[Udlån til husholdninger (mia. kr.)]],4,FALSE)-1)*100,NA())</f>
        <v>4.7601306008309585</v>
      </c>
    </row>
    <row r="109" spans="1:7" hidden="1" x14ac:dyDescent="0.3">
      <c r="A109" s="3">
        <v>32477</v>
      </c>
      <c r="B109" s="5"/>
      <c r="C109" s="5">
        <v>360.90253236116212</v>
      </c>
      <c r="D109" s="5">
        <v>620.84626764552138</v>
      </c>
      <c r="E109" s="5" t="e">
        <f ca="1">IF(ISNUMBER(Kreditvækst[[#This Row],[Udlån/BNP (pct. af BNP)]]),IFERROR((Kreditvækst[[#This Row],[Udlån/BNP (pct. af BNP)]]/VLOOKUP(DATE(YEAR(Kreditvækst[[#This Row],[Dato]])-1,MONTH(Kreditvækst[[#This Row],[Dato]]),DAY(Kreditvækst[[#This Row],[Dato]])),Kreditvækst[[#All],[Dato]:[Udlån/BNP (pct. af BNP)]],2,FALSE)-1)*100,NA()),NA())</f>
        <v>#N/A</v>
      </c>
      <c r="F109" s="5">
        <f ca="1">IFERROR((Kreditvækst[Udlån til erhverv (mia. kr.)]/VLOOKUP(DATE(YEAR(Kreditvækst[[#This Row],[Dato]])-1,MONTH(Kreditvækst[[#This Row],[Dato]])+1,1)-1,Kreditvækst[[Dato]:[Udlån til erhverv (mia. kr.)]],3,FALSE)-1)*100,NA())</f>
        <v>17.232913371953007</v>
      </c>
      <c r="G109" s="5">
        <f ca="1">IFERROR((Kreditvækst[Udlån til husholdninger (mia. kr.)]/VLOOKUP(DATE(YEAR(Kreditvækst[[#This Row],[Dato]])-1,MONTH(Kreditvækst[[#This Row],[Dato]])+1,1)-1,Kreditvækst[[Dato]:[Udlån til husholdninger (mia. kr.)]],4,FALSE)-1)*100,NA())</f>
        <v>4.0648739777780163</v>
      </c>
    </row>
    <row r="110" spans="1:7" x14ac:dyDescent="0.3">
      <c r="A110" s="3">
        <v>32508</v>
      </c>
      <c r="B110" s="5">
        <v>159.7570463480084</v>
      </c>
      <c r="C110" s="5">
        <v>375.19115421960396</v>
      </c>
      <c r="D110" s="5">
        <v>633.65017329021703</v>
      </c>
      <c r="E110" s="5">
        <f ca="1">IF(ISNUMBER(Kreditvækst[[#This Row],[Udlån/BNP (pct. af BNP)]]),IFERROR((Kreditvækst[[#This Row],[Udlån/BNP (pct. af BNP)]]/VLOOKUP(DATE(YEAR(Kreditvækst[[#This Row],[Dato]])-1,MONTH(Kreditvækst[[#This Row],[Dato]]),DAY(Kreditvækst[[#This Row],[Dato]])),Kreditvækst[[#All],[Dato]:[Udlån/BNP (pct. af BNP)]],2,FALSE)-1)*100,NA()),NA())</f>
        <v>4.4313650822179751</v>
      </c>
      <c r="F110" s="5">
        <f ca="1">IFERROR((Kreditvækst[Udlån til erhverv (mia. kr.)]/VLOOKUP(DATE(YEAR(Kreditvækst[[#This Row],[Dato]])-1,MONTH(Kreditvækst[[#This Row],[Dato]])+1,1)-1,Kreditvækst[[Dato]:[Udlån til erhverv (mia. kr.)]],3,FALSE)-1)*100,NA())</f>
        <v>16.210156256648787</v>
      </c>
      <c r="G110" s="5">
        <f ca="1">IFERROR((Kreditvækst[Udlån til husholdninger (mia. kr.)]/VLOOKUP(DATE(YEAR(Kreditvækst[[#This Row],[Dato]])-1,MONTH(Kreditvækst[[#This Row],[Dato]])+1,1)-1,Kreditvækst[[Dato]:[Udlån til husholdninger (mia. kr.)]],4,FALSE)-1)*100,NA())</f>
        <v>3.79614520287479</v>
      </c>
    </row>
    <row r="111" spans="1:7" hidden="1" x14ac:dyDescent="0.3">
      <c r="A111" s="3">
        <v>32539</v>
      </c>
      <c r="B111" s="5"/>
      <c r="C111" s="5">
        <v>370.51362953386433</v>
      </c>
      <c r="D111" s="5">
        <v>619.81936695029594</v>
      </c>
      <c r="E111" s="5" t="e">
        <f ca="1">IF(ISNUMBER(Kreditvækst[[#This Row],[Udlån/BNP (pct. af BNP)]]),IFERROR((Kreditvækst[[#This Row],[Udlån/BNP (pct. af BNP)]]/VLOOKUP(DATE(YEAR(Kreditvækst[[#This Row],[Dato]])-1,MONTH(Kreditvækst[[#This Row],[Dato]]),DAY(Kreditvækst[[#This Row],[Dato]])),Kreditvækst[[#All],[Dato]:[Udlån/BNP (pct. af BNP)]],2,FALSE)-1)*100,NA()),NA())</f>
        <v>#N/A</v>
      </c>
      <c r="F111" s="5">
        <f ca="1">IFERROR((Kreditvækst[Udlån til erhverv (mia. kr.)]/VLOOKUP(DATE(YEAR(Kreditvækst[[#This Row],[Dato]])-1,MONTH(Kreditvækst[[#This Row],[Dato]])+1,1)-1,Kreditvækst[[Dato]:[Udlån til erhverv (mia. kr.)]],3,FALSE)-1)*100,NA())</f>
        <v>15.616397485399048</v>
      </c>
      <c r="G111" s="5">
        <f ca="1">IFERROR((Kreditvækst[Udlån til husholdninger (mia. kr.)]/VLOOKUP(DATE(YEAR(Kreditvækst[[#This Row],[Dato]])-1,MONTH(Kreditvækst[[#This Row],[Dato]])+1,1)-1,Kreditvækst[[Dato]:[Udlån til husholdninger (mia. kr.)]],4,FALSE)-1)*100,NA())</f>
        <v>3.034969876154836</v>
      </c>
    </row>
    <row r="112" spans="1:7" hidden="1" x14ac:dyDescent="0.3">
      <c r="A112" s="3">
        <v>32567</v>
      </c>
      <c r="B112" s="5"/>
      <c r="C112" s="5">
        <v>373.69147228034331</v>
      </c>
      <c r="D112" s="5">
        <v>624.48562244653624</v>
      </c>
      <c r="E112" s="5" t="e">
        <f ca="1">IF(ISNUMBER(Kreditvækst[[#This Row],[Udlån/BNP (pct. af BNP)]]),IFERROR((Kreditvækst[[#This Row],[Udlån/BNP (pct. af BNP)]]/VLOOKUP(DATE(YEAR(Kreditvækst[[#This Row],[Dato]])-1,MONTH(Kreditvækst[[#This Row],[Dato]]),DAY(Kreditvækst[[#This Row],[Dato]])),Kreditvækst[[#All],[Dato]:[Udlån/BNP (pct. af BNP)]],2,FALSE)-1)*100,NA()),NA())</f>
        <v>#N/A</v>
      </c>
      <c r="F112" s="5">
        <f ca="1">IFERROR((Kreditvækst[Udlån til erhverv (mia. kr.)]/VLOOKUP(DATE(YEAR(Kreditvækst[[#This Row],[Dato]])-1,MONTH(Kreditvækst[[#This Row],[Dato]])+1,1)-1,Kreditvækst[[Dato]:[Udlån til erhverv (mia. kr.)]],3,FALSE)-1)*100,NA())</f>
        <v>17.165885627531317</v>
      </c>
      <c r="G112" s="5">
        <f ca="1">IFERROR((Kreditvækst[Udlån til husholdninger (mia. kr.)]/VLOOKUP(DATE(YEAR(Kreditvækst[[#This Row],[Dato]])-1,MONTH(Kreditvækst[[#This Row],[Dato]])+1,1)-1,Kreditvækst[[Dato]:[Udlån til husholdninger (mia. kr.)]],4,FALSE)-1)*100,NA())</f>
        <v>2.9969463172020649</v>
      </c>
    </row>
    <row r="113" spans="1:7" x14ac:dyDescent="0.3">
      <c r="A113" s="3">
        <v>32598</v>
      </c>
      <c r="B113" s="5">
        <v>157.98436830363946</v>
      </c>
      <c r="C113" s="5">
        <v>376.96409768580588</v>
      </c>
      <c r="D113" s="5">
        <v>635.8194131160601</v>
      </c>
      <c r="E113" s="5">
        <f ca="1">IF(ISNUMBER(Kreditvækst[[#This Row],[Udlån/BNP (pct. af BNP)]]),IFERROR((Kreditvækst[[#This Row],[Udlån/BNP (pct. af BNP)]]/VLOOKUP(DATE(YEAR(Kreditvækst[[#This Row],[Dato]])-1,MONTH(Kreditvækst[[#This Row],[Dato]]),DAY(Kreditvækst[[#This Row],[Dato]])),Kreditvækst[[#All],[Dato]:[Udlån/BNP (pct. af BNP)]],2,FALSE)-1)*100,NA()),NA())</f>
        <v>4.1118403761885913</v>
      </c>
      <c r="F113" s="5">
        <f ca="1">IFERROR((Kreditvækst[Udlån til erhverv (mia. kr.)]/VLOOKUP(DATE(YEAR(Kreditvækst[[#This Row],[Dato]])-1,MONTH(Kreditvækst[[#This Row],[Dato]])+1,1)-1,Kreditvækst[[Dato]:[Udlån til erhverv (mia. kr.)]],3,FALSE)-1)*100,NA())</f>
        <v>16.026243487342718</v>
      </c>
      <c r="G113" s="5">
        <f ca="1">IFERROR((Kreditvækst[Udlån til husholdninger (mia. kr.)]/VLOOKUP(DATE(YEAR(Kreditvækst[[#This Row],[Dato]])-1,MONTH(Kreditvækst[[#This Row],[Dato]])+1,1)-1,Kreditvækst[[Dato]:[Udlån til husholdninger (mia. kr.)]],4,FALSE)-1)*100,NA())</f>
        <v>3.0466101686634106</v>
      </c>
    </row>
    <row r="114" spans="1:7" hidden="1" x14ac:dyDescent="0.3">
      <c r="A114" s="3">
        <v>32628</v>
      </c>
      <c r="B114" s="5"/>
      <c r="C114" s="5">
        <v>378.12629724368958</v>
      </c>
      <c r="D114" s="5">
        <v>630.05240399791819</v>
      </c>
      <c r="E114" s="5" t="e">
        <f ca="1">IF(ISNUMBER(Kreditvækst[[#This Row],[Udlån/BNP (pct. af BNP)]]),IFERROR((Kreditvækst[[#This Row],[Udlån/BNP (pct. af BNP)]]/VLOOKUP(DATE(YEAR(Kreditvækst[[#This Row],[Dato]])-1,MONTH(Kreditvækst[[#This Row],[Dato]]),DAY(Kreditvækst[[#This Row],[Dato]])),Kreditvækst[[#All],[Dato]:[Udlån/BNP (pct. af BNP)]],2,FALSE)-1)*100,NA()),NA())</f>
        <v>#N/A</v>
      </c>
      <c r="F114" s="5">
        <f ca="1">IFERROR((Kreditvækst[Udlån til erhverv (mia. kr.)]/VLOOKUP(DATE(YEAR(Kreditvækst[[#This Row],[Dato]])-1,MONTH(Kreditvækst[[#This Row],[Dato]])+1,1)-1,Kreditvækst[[Dato]:[Udlån til erhverv (mia. kr.)]],3,FALSE)-1)*100,NA())</f>
        <v>16.114825276910636</v>
      </c>
      <c r="G114" s="5">
        <f ca="1">IFERROR((Kreditvækst[Udlån til husholdninger (mia. kr.)]/VLOOKUP(DATE(YEAR(Kreditvækst[[#This Row],[Dato]])-1,MONTH(Kreditvækst[[#This Row],[Dato]])+1,1)-1,Kreditvækst[[Dato]:[Udlån til husholdninger (mia. kr.)]],4,FALSE)-1)*100,NA())</f>
        <v>2.5912744236195495</v>
      </c>
    </row>
    <row r="115" spans="1:7" hidden="1" x14ac:dyDescent="0.3">
      <c r="A115" s="3">
        <v>32659</v>
      </c>
      <c r="B115" s="5"/>
      <c r="C115" s="5">
        <v>380.54754868825034</v>
      </c>
      <c r="D115" s="5">
        <v>629.51871091632484</v>
      </c>
      <c r="E115" s="5" t="e">
        <f ca="1">IF(ISNUMBER(Kreditvækst[[#This Row],[Udlån/BNP (pct. af BNP)]]),IFERROR((Kreditvækst[[#This Row],[Udlån/BNP (pct. af BNP)]]/VLOOKUP(DATE(YEAR(Kreditvækst[[#This Row],[Dato]])-1,MONTH(Kreditvækst[[#This Row],[Dato]]),DAY(Kreditvækst[[#This Row],[Dato]])),Kreditvækst[[#All],[Dato]:[Udlån/BNP (pct. af BNP)]],2,FALSE)-1)*100,NA()),NA())</f>
        <v>#N/A</v>
      </c>
      <c r="F115" s="5">
        <f ca="1">IFERROR((Kreditvækst[Udlån til erhverv (mia. kr.)]/VLOOKUP(DATE(YEAR(Kreditvækst[[#This Row],[Dato]])-1,MONTH(Kreditvækst[[#This Row],[Dato]])+1,1)-1,Kreditvækst[[Dato]:[Udlån til erhverv (mia. kr.)]],3,FALSE)-1)*100,NA())</f>
        <v>16.60335310087757</v>
      </c>
      <c r="G115" s="5">
        <f ca="1">IFERROR((Kreditvækst[Udlån til husholdninger (mia. kr.)]/VLOOKUP(DATE(YEAR(Kreditvækst[[#This Row],[Dato]])-1,MONTH(Kreditvækst[[#This Row],[Dato]])+1,1)-1,Kreditvækst[[Dato]:[Udlån til husholdninger (mia. kr.)]],4,FALSE)-1)*100,NA())</f>
        <v>2.7522550032164972</v>
      </c>
    </row>
    <row r="116" spans="1:7" x14ac:dyDescent="0.3">
      <c r="A116" s="3">
        <v>32689</v>
      </c>
      <c r="B116" s="5">
        <v>158.85873474324995</v>
      </c>
      <c r="C116" s="5">
        <v>387.28454933358069</v>
      </c>
      <c r="D116" s="5">
        <v>643.36330757747146</v>
      </c>
      <c r="E116" s="5">
        <f ca="1">IF(ISNUMBER(Kreditvækst[[#This Row],[Udlån/BNP (pct. af BNP)]]),IFERROR((Kreditvækst[[#This Row],[Udlån/BNP (pct. af BNP)]]/VLOOKUP(DATE(YEAR(Kreditvækst[[#This Row],[Dato]])-1,MONTH(Kreditvækst[[#This Row],[Dato]]),DAY(Kreditvækst[[#This Row],[Dato]])),Kreditvækst[[#All],[Dato]:[Udlån/BNP (pct. af BNP)]],2,FALSE)-1)*100,NA()),NA())</f>
        <v>3.3405611992210149</v>
      </c>
      <c r="F116" s="5">
        <f ca="1">IFERROR((Kreditvækst[Udlån til erhverv (mia. kr.)]/VLOOKUP(DATE(YEAR(Kreditvækst[[#This Row],[Dato]])-1,MONTH(Kreditvækst[[#This Row],[Dato]])+1,1)-1,Kreditvækst[[Dato]:[Udlån til erhverv (mia. kr.)]],3,FALSE)-1)*100,NA())</f>
        <v>14.941501502325538</v>
      </c>
      <c r="G116" s="5">
        <f ca="1">IFERROR((Kreditvækst[Udlån til husholdninger (mia. kr.)]/VLOOKUP(DATE(YEAR(Kreditvækst[[#This Row],[Dato]])-1,MONTH(Kreditvækst[[#This Row],[Dato]])+1,1)-1,Kreditvækst[[Dato]:[Udlån til husholdninger (mia. kr.)]],4,FALSE)-1)*100,NA())</f>
        <v>3.3152892967950987</v>
      </c>
    </row>
    <row r="117" spans="1:7" hidden="1" x14ac:dyDescent="0.3">
      <c r="A117" s="3">
        <v>32720</v>
      </c>
      <c r="B117" s="5"/>
      <c r="C117" s="5">
        <v>382.66889615185141</v>
      </c>
      <c r="D117" s="5">
        <v>633.7909067508275</v>
      </c>
      <c r="E117" s="5" t="e">
        <f ca="1">IF(ISNUMBER(Kreditvækst[[#This Row],[Udlån/BNP (pct. af BNP)]]),IFERROR((Kreditvækst[[#This Row],[Udlån/BNP (pct. af BNP)]]/VLOOKUP(DATE(YEAR(Kreditvækst[[#This Row],[Dato]])-1,MONTH(Kreditvækst[[#This Row],[Dato]]),DAY(Kreditvækst[[#This Row],[Dato]])),Kreditvækst[[#All],[Dato]:[Udlån/BNP (pct. af BNP)]],2,FALSE)-1)*100,NA()),NA())</f>
        <v>#N/A</v>
      </c>
      <c r="F117" s="5">
        <f ca="1">IFERROR((Kreditvækst[Udlån til erhverv (mia. kr.)]/VLOOKUP(DATE(YEAR(Kreditvækst[[#This Row],[Dato]])-1,MONTH(Kreditvækst[[#This Row],[Dato]])+1,1)-1,Kreditvækst[[Dato]:[Udlån til erhverv (mia. kr.)]],3,FALSE)-1)*100,NA())</f>
        <v>12.277770684436739</v>
      </c>
      <c r="G117" s="5">
        <f ca="1">IFERROR((Kreditvækst[Udlån til husholdninger (mia. kr.)]/VLOOKUP(DATE(YEAR(Kreditvækst[[#This Row],[Dato]])-1,MONTH(Kreditvækst[[#This Row],[Dato]])+1,1)-1,Kreditvækst[[Dato]:[Udlån til husholdninger (mia. kr.)]],4,FALSE)-1)*100,NA())</f>
        <v>2.7371813114682286</v>
      </c>
    </row>
    <row r="118" spans="1:7" hidden="1" x14ac:dyDescent="0.3">
      <c r="A118" s="3">
        <v>32751</v>
      </c>
      <c r="B118" s="5"/>
      <c r="C118" s="5">
        <v>388.88715369725099</v>
      </c>
      <c r="D118" s="5">
        <v>635.51647049277904</v>
      </c>
      <c r="E118" s="5" t="e">
        <f ca="1">IF(ISNUMBER(Kreditvækst[[#This Row],[Udlån/BNP (pct. af BNP)]]),IFERROR((Kreditvækst[[#This Row],[Udlån/BNP (pct. af BNP)]]/VLOOKUP(DATE(YEAR(Kreditvækst[[#This Row],[Dato]])-1,MONTH(Kreditvækst[[#This Row],[Dato]]),DAY(Kreditvækst[[#This Row],[Dato]])),Kreditvækst[[#All],[Dato]:[Udlån/BNP (pct. af BNP)]],2,FALSE)-1)*100,NA()),NA())</f>
        <v>#N/A</v>
      </c>
      <c r="F118" s="5">
        <f ca="1">IFERROR((Kreditvækst[Udlån til erhverv (mia. kr.)]/VLOOKUP(DATE(YEAR(Kreditvækst[[#This Row],[Dato]])-1,MONTH(Kreditvækst[[#This Row],[Dato]])+1,1)-1,Kreditvækst[[Dato]:[Udlån til erhverv (mia. kr.)]],3,FALSE)-1)*100,NA())</f>
        <v>13.982315989127979</v>
      </c>
      <c r="G118" s="5">
        <f ca="1">IFERROR((Kreditvækst[Udlån til husholdninger (mia. kr.)]/VLOOKUP(DATE(YEAR(Kreditvækst[[#This Row],[Dato]])-1,MONTH(Kreditvækst[[#This Row],[Dato]])+1,1)-1,Kreditvækst[[Dato]:[Udlån til husholdninger (mia. kr.)]],4,FALSE)-1)*100,NA())</f>
        <v>2.2378848533256113</v>
      </c>
    </row>
    <row r="119" spans="1:7" x14ac:dyDescent="0.3">
      <c r="A119" s="3">
        <v>32781</v>
      </c>
      <c r="B119" s="5">
        <v>158.19067037517246</v>
      </c>
      <c r="C119" s="5">
        <v>393.39874383292869</v>
      </c>
      <c r="D119" s="5">
        <v>645.11443369099857</v>
      </c>
      <c r="E119" s="5">
        <f ca="1">IF(ISNUMBER(Kreditvækst[[#This Row],[Udlån/BNP (pct. af BNP)]]),IFERROR((Kreditvækst[[#This Row],[Udlån/BNP (pct. af BNP)]]/VLOOKUP(DATE(YEAR(Kreditvækst[[#This Row],[Dato]])-1,MONTH(Kreditvækst[[#This Row],[Dato]]),DAY(Kreditvækst[[#This Row],[Dato]])),Kreditvækst[[#All],[Dato]:[Udlån/BNP (pct. af BNP)]],2,FALSE)-1)*100,NA()),NA())</f>
        <v>2.0596334554097817</v>
      </c>
      <c r="F119" s="5">
        <f ca="1">IFERROR((Kreditvækst[Udlån til erhverv (mia. kr.)]/VLOOKUP(DATE(YEAR(Kreditvækst[[#This Row],[Dato]])-1,MONTH(Kreditvækst[[#This Row],[Dato]])+1,1)-1,Kreditvækst[[Dato]:[Udlån til erhverv (mia. kr.)]],3,FALSE)-1)*100,NA())</f>
        <v>13.767573874345995</v>
      </c>
      <c r="G119" s="5">
        <f ca="1">IFERROR((Kreditvækst[Udlån til husholdninger (mia. kr.)]/VLOOKUP(DATE(YEAR(Kreditvækst[[#This Row],[Dato]])-1,MONTH(Kreditvækst[[#This Row],[Dato]])+1,1)-1,Kreditvækst[[Dato]:[Udlån til husholdninger (mia. kr.)]],4,FALSE)-1)*100,NA())</f>
        <v>2.2911203269842417</v>
      </c>
    </row>
    <row r="120" spans="1:7" hidden="1" x14ac:dyDescent="0.3">
      <c r="A120" s="3">
        <v>32812</v>
      </c>
      <c r="B120" s="5"/>
      <c r="C120" s="5">
        <v>399.2329391737926</v>
      </c>
      <c r="D120" s="5">
        <v>641.75083093827163</v>
      </c>
      <c r="E120" s="5" t="e">
        <f ca="1">IF(ISNUMBER(Kreditvækst[[#This Row],[Udlån/BNP (pct. af BNP)]]),IFERROR((Kreditvækst[[#This Row],[Udlån/BNP (pct. af BNP)]]/VLOOKUP(DATE(YEAR(Kreditvækst[[#This Row],[Dato]])-1,MONTH(Kreditvækst[[#This Row],[Dato]]),DAY(Kreditvækst[[#This Row],[Dato]])),Kreditvækst[[#All],[Dato]:[Udlån/BNP (pct. af BNP)]],2,FALSE)-1)*100,NA()),NA())</f>
        <v>#N/A</v>
      </c>
      <c r="F120" s="5">
        <f ca="1">IFERROR((Kreditvækst[Udlån til erhverv (mia. kr.)]/VLOOKUP(DATE(YEAR(Kreditvækst[[#This Row],[Dato]])-1,MONTH(Kreditvækst[[#This Row],[Dato]])+1,1)-1,Kreditvækst[[Dato]:[Udlån til erhverv (mia. kr.)]],3,FALSE)-1)*100,NA())</f>
        <v>12.175978102197149</v>
      </c>
      <c r="G120" s="5">
        <f ca="1">IFERROR((Kreditvækst[Udlån til husholdninger (mia. kr.)]/VLOOKUP(DATE(YEAR(Kreditvækst[[#This Row],[Dato]])-1,MONTH(Kreditvækst[[#This Row],[Dato]])+1,1)-1,Kreditvækst[[Dato]:[Udlån til husholdninger (mia. kr.)]],4,FALSE)-1)*100,NA())</f>
        <v>3.2405611039141524</v>
      </c>
    </row>
    <row r="121" spans="1:7" hidden="1" x14ac:dyDescent="0.3">
      <c r="A121" s="3">
        <v>32842</v>
      </c>
      <c r="B121" s="5"/>
      <c r="C121" s="5">
        <v>403.90116851724025</v>
      </c>
      <c r="D121" s="5">
        <v>638.34270062710345</v>
      </c>
      <c r="E121" s="5" t="e">
        <f ca="1">IF(ISNUMBER(Kreditvækst[[#This Row],[Udlån/BNP (pct. af BNP)]]),IFERROR((Kreditvækst[[#This Row],[Udlån/BNP (pct. af BNP)]]/VLOOKUP(DATE(YEAR(Kreditvækst[[#This Row],[Dato]])-1,MONTH(Kreditvækst[[#This Row],[Dato]]),DAY(Kreditvækst[[#This Row],[Dato]])),Kreditvækst[[#All],[Dato]:[Udlån/BNP (pct. af BNP)]],2,FALSE)-1)*100,NA()),NA())</f>
        <v>#N/A</v>
      </c>
      <c r="F121" s="5">
        <f ca="1">IFERROR((Kreditvækst[Udlån til erhverv (mia. kr.)]/VLOOKUP(DATE(YEAR(Kreditvækst[[#This Row],[Dato]])-1,MONTH(Kreditvækst[[#This Row],[Dato]])+1,1)-1,Kreditvækst[[Dato]:[Udlån til erhverv (mia. kr.)]],3,FALSE)-1)*100,NA())</f>
        <v>11.914196299694723</v>
      </c>
      <c r="G121" s="5">
        <f ca="1">IFERROR((Kreditvækst[Udlån til husholdninger (mia. kr.)]/VLOOKUP(DATE(YEAR(Kreditvækst[[#This Row],[Dato]])-1,MONTH(Kreditvækst[[#This Row],[Dato]])+1,1)-1,Kreditvækst[[Dato]:[Udlån til husholdninger (mia. kr.)]],4,FALSE)-1)*100,NA())</f>
        <v>2.8181586800763103</v>
      </c>
    </row>
    <row r="122" spans="1:7" x14ac:dyDescent="0.3">
      <c r="A122" s="3">
        <v>32873</v>
      </c>
      <c r="B122" s="5">
        <v>161.88162890441308</v>
      </c>
      <c r="C122" s="5">
        <v>418.18497894627353</v>
      </c>
      <c r="D122" s="5">
        <v>650.84685968192309</v>
      </c>
      <c r="E122" s="5">
        <f ca="1">IF(ISNUMBER(Kreditvækst[[#This Row],[Udlån/BNP (pct. af BNP)]]),IFERROR((Kreditvækst[[#This Row],[Udlån/BNP (pct. af BNP)]]/VLOOKUP(DATE(YEAR(Kreditvækst[[#This Row],[Dato]])-1,MONTH(Kreditvækst[[#This Row],[Dato]]),DAY(Kreditvækst[[#This Row],[Dato]])),Kreditvækst[[#All],[Dato]:[Udlån/BNP (pct. af BNP)]],2,FALSE)-1)*100,NA()),NA())</f>
        <v>1.3298834730435471</v>
      </c>
      <c r="F122" s="5">
        <f ca="1">IFERROR((Kreditvækst[Udlån til erhverv (mia. kr.)]/VLOOKUP(DATE(YEAR(Kreditvækst[[#This Row],[Dato]])-1,MONTH(Kreditvækst[[#This Row],[Dato]])+1,1)-1,Kreditvækst[[Dato]:[Udlån til erhverv (mia. kr.)]],3,FALSE)-1)*100,NA())</f>
        <v>11.459178672827864</v>
      </c>
      <c r="G122" s="5">
        <f ca="1">IFERROR((Kreditvækst[Udlån til husholdninger (mia. kr.)]/VLOOKUP(DATE(YEAR(Kreditvækst[[#This Row],[Dato]])-1,MONTH(Kreditvækst[[#This Row],[Dato]])+1,1)-1,Kreditvækst[[Dato]:[Udlån til husholdninger (mia. kr.)]],4,FALSE)-1)*100,NA())</f>
        <v>2.7139085755177206</v>
      </c>
    </row>
    <row r="123" spans="1:7" hidden="1" x14ac:dyDescent="0.3">
      <c r="A123" s="3">
        <v>32904</v>
      </c>
      <c r="B123" s="5"/>
      <c r="C123" s="5">
        <v>409.7827936549163</v>
      </c>
      <c r="D123" s="5">
        <v>642.5754879047455</v>
      </c>
      <c r="E123" s="5" t="e">
        <f ca="1">IF(ISNUMBER(Kreditvækst[[#This Row],[Udlån/BNP (pct. af BNP)]]),IFERROR((Kreditvækst[[#This Row],[Udlån/BNP (pct. af BNP)]]/VLOOKUP(DATE(YEAR(Kreditvækst[[#This Row],[Dato]])-1,MONTH(Kreditvækst[[#This Row],[Dato]]),DAY(Kreditvækst[[#This Row],[Dato]])),Kreditvækst[[#All],[Dato]:[Udlån/BNP (pct. af BNP)]],2,FALSE)-1)*100,NA()),NA())</f>
        <v>#N/A</v>
      </c>
      <c r="F123" s="5">
        <f ca="1">IFERROR((Kreditvækst[Udlån til erhverv (mia. kr.)]/VLOOKUP(DATE(YEAR(Kreditvækst[[#This Row],[Dato]])-1,MONTH(Kreditvækst[[#This Row],[Dato]])+1,1)-1,Kreditvækst[[Dato]:[Udlån til erhverv (mia. kr.)]],3,FALSE)-1)*100,NA())</f>
        <v>10.598574786696968</v>
      </c>
      <c r="G123" s="5">
        <f ca="1">IFERROR((Kreditvækst[Udlån til husholdninger (mia. kr.)]/VLOOKUP(DATE(YEAR(Kreditvækst[[#This Row],[Dato]])-1,MONTH(Kreditvækst[[#This Row],[Dato]])+1,1)-1,Kreditvækst[[Dato]:[Udlån til husholdninger (mia. kr.)]],4,FALSE)-1)*100,NA())</f>
        <v>3.6714117318432216</v>
      </c>
    </row>
    <row r="124" spans="1:7" hidden="1" x14ac:dyDescent="0.3">
      <c r="A124" s="3">
        <v>32932</v>
      </c>
      <c r="B124" s="5"/>
      <c r="C124" s="5">
        <v>417.08330373457989</v>
      </c>
      <c r="D124" s="5">
        <v>650.98349862978671</v>
      </c>
      <c r="E124" s="5" t="e">
        <f ca="1">IF(ISNUMBER(Kreditvækst[[#This Row],[Udlån/BNP (pct. af BNP)]]),IFERROR((Kreditvækst[[#This Row],[Udlån/BNP (pct. af BNP)]]/VLOOKUP(DATE(YEAR(Kreditvækst[[#This Row],[Dato]])-1,MONTH(Kreditvækst[[#This Row],[Dato]]),DAY(Kreditvækst[[#This Row],[Dato]])),Kreditvækst[[#All],[Dato]:[Udlån/BNP (pct. af BNP)]],2,FALSE)-1)*100,NA()),NA())</f>
        <v>#N/A</v>
      </c>
      <c r="F124" s="5">
        <f ca="1">IFERROR((Kreditvækst[Udlån til erhverv (mia. kr.)]/VLOOKUP(DATE(YEAR(Kreditvækst[[#This Row],[Dato]])-1,MONTH(Kreditvækst[[#This Row],[Dato]])+1,1)-1,Kreditvækst[[Dato]:[Udlån til erhverv (mia. kr.)]],3,FALSE)-1)*100,NA())</f>
        <v>11.611672910128391</v>
      </c>
      <c r="G124" s="5">
        <f ca="1">IFERROR((Kreditvækst[Udlån til husholdninger (mia. kr.)]/VLOOKUP(DATE(YEAR(Kreditvækst[[#This Row],[Dato]])-1,MONTH(Kreditvækst[[#This Row],[Dato]])+1,1)-1,Kreditvækst[[Dato]:[Udlån til husholdninger (mia. kr.)]],4,FALSE)-1)*100,NA())</f>
        <v>4.2431523210158417</v>
      </c>
    </row>
    <row r="125" spans="1:7" x14ac:dyDescent="0.3">
      <c r="A125" s="3">
        <v>32963</v>
      </c>
      <c r="B125" s="5">
        <v>161.82199407302596</v>
      </c>
      <c r="C125" s="5">
        <v>421.2064698913091</v>
      </c>
      <c r="D125" s="5">
        <v>660.21608849077938</v>
      </c>
      <c r="E125" s="5">
        <f ca="1">IF(ISNUMBER(Kreditvækst[[#This Row],[Udlån/BNP (pct. af BNP)]]),IFERROR((Kreditvækst[[#This Row],[Udlån/BNP (pct. af BNP)]]/VLOOKUP(DATE(YEAR(Kreditvækst[[#This Row],[Dato]])-1,MONTH(Kreditvækst[[#This Row],[Dato]]),DAY(Kreditvækst[[#This Row],[Dato]])),Kreditvækst[[#All],[Dato]:[Udlån/BNP (pct. af BNP)]],2,FALSE)-1)*100,NA()),NA())</f>
        <v>2.4291173934441135</v>
      </c>
      <c r="F125" s="5">
        <f ca="1">IFERROR((Kreditvækst[Udlån til erhverv (mia. kr.)]/VLOOKUP(DATE(YEAR(Kreditvækst[[#This Row],[Dato]])-1,MONTH(Kreditvækst[[#This Row],[Dato]])+1,1)-1,Kreditvækst[[Dato]:[Udlån til erhverv (mia. kr.)]],3,FALSE)-1)*100,NA())</f>
        <v>11.736494928060392</v>
      </c>
      <c r="G125" s="5">
        <f ca="1">IFERROR((Kreditvækst[Udlån til husholdninger (mia. kr.)]/VLOOKUP(DATE(YEAR(Kreditvækst[[#This Row],[Dato]])-1,MONTH(Kreditvækst[[#This Row],[Dato]])+1,1)-1,Kreditvækst[[Dato]:[Udlån til husholdninger (mia. kr.)]],4,FALSE)-1)*100,NA())</f>
        <v>3.8370447443802691</v>
      </c>
    </row>
    <row r="126" spans="1:7" hidden="1" x14ac:dyDescent="0.3">
      <c r="A126" s="3">
        <v>32993</v>
      </c>
      <c r="B126" s="5"/>
      <c r="C126" s="5">
        <v>416.71347173893582</v>
      </c>
      <c r="D126" s="5">
        <v>655.66302141741312</v>
      </c>
      <c r="E126" s="5" t="e">
        <f ca="1">IF(ISNUMBER(Kreditvækst[[#This Row],[Udlån/BNP (pct. af BNP)]]),IFERROR((Kreditvækst[[#This Row],[Udlån/BNP (pct. af BNP)]]/VLOOKUP(DATE(YEAR(Kreditvækst[[#This Row],[Dato]])-1,MONTH(Kreditvækst[[#This Row],[Dato]]),DAY(Kreditvækst[[#This Row],[Dato]])),Kreditvækst[[#All],[Dato]:[Udlån/BNP (pct. af BNP)]],2,FALSE)-1)*100,NA()),NA())</f>
        <v>#N/A</v>
      </c>
      <c r="F126" s="5">
        <f ca="1">IFERROR((Kreditvækst[Udlån til erhverv (mia. kr.)]/VLOOKUP(DATE(YEAR(Kreditvækst[[#This Row],[Dato]])-1,MONTH(Kreditvækst[[#This Row],[Dato]])+1,1)-1,Kreditvækst[[Dato]:[Udlån til erhverv (mia. kr.)]],3,FALSE)-1)*100,NA())</f>
        <v>10.204837583771154</v>
      </c>
      <c r="G126" s="5">
        <f ca="1">IFERROR((Kreditvækst[Udlån til husholdninger (mia. kr.)]/VLOOKUP(DATE(YEAR(Kreditvækst[[#This Row],[Dato]])-1,MONTH(Kreditvækst[[#This Row],[Dato]])+1,1)-1,Kreditvækst[[Dato]:[Udlån til husholdninger (mia. kr.)]],4,FALSE)-1)*100,NA())</f>
        <v>4.0648392509870623</v>
      </c>
    </row>
    <row r="127" spans="1:7" hidden="1" x14ac:dyDescent="0.3">
      <c r="A127" s="3">
        <v>33024</v>
      </c>
      <c r="B127" s="5"/>
      <c r="C127" s="5">
        <v>418.29558893216245</v>
      </c>
      <c r="D127" s="5">
        <v>654.46442522429629</v>
      </c>
      <c r="E127" s="5" t="e">
        <f ca="1">IF(ISNUMBER(Kreditvækst[[#This Row],[Udlån/BNP (pct. af BNP)]]),IFERROR((Kreditvækst[[#This Row],[Udlån/BNP (pct. af BNP)]]/VLOOKUP(DATE(YEAR(Kreditvækst[[#This Row],[Dato]])-1,MONTH(Kreditvækst[[#This Row],[Dato]]),DAY(Kreditvækst[[#This Row],[Dato]])),Kreditvækst[[#All],[Dato]:[Udlån/BNP (pct. af BNP)]],2,FALSE)-1)*100,NA()),NA())</f>
        <v>#N/A</v>
      </c>
      <c r="F127" s="5">
        <f ca="1">IFERROR((Kreditvækst[Udlån til erhverv (mia. kr.)]/VLOOKUP(DATE(YEAR(Kreditvækst[[#This Row],[Dato]])-1,MONTH(Kreditvækst[[#This Row],[Dato]])+1,1)-1,Kreditvækst[[Dato]:[Udlån til erhverv (mia. kr.)]],3,FALSE)-1)*100,NA())</f>
        <v>9.9194017604448792</v>
      </c>
      <c r="G127" s="5">
        <f ca="1">IFERROR((Kreditvækst[Udlån til husholdninger (mia. kr.)]/VLOOKUP(DATE(YEAR(Kreditvækst[[#This Row],[Dato]])-1,MONTH(Kreditvækst[[#This Row],[Dato]])+1,1)-1,Kreditvækst[[Dato]:[Udlån til husholdninger (mia. kr.)]],4,FALSE)-1)*100,NA())</f>
        <v>3.9626644729368943</v>
      </c>
    </row>
    <row r="128" spans="1:7" x14ac:dyDescent="0.3">
      <c r="A128" s="3">
        <v>33054</v>
      </c>
      <c r="B128" s="5">
        <v>160.56630768908107</v>
      </c>
      <c r="C128" s="5">
        <v>422.85536028262112</v>
      </c>
      <c r="D128" s="5">
        <v>663.27130663552236</v>
      </c>
      <c r="E128" s="5">
        <f ca="1">IF(ISNUMBER(Kreditvækst[[#This Row],[Udlån/BNP (pct. af BNP)]]),IFERROR((Kreditvækst[[#This Row],[Udlån/BNP (pct. af BNP)]]/VLOOKUP(DATE(YEAR(Kreditvækst[[#This Row],[Dato]])-1,MONTH(Kreditvækst[[#This Row],[Dato]]),DAY(Kreditvækst[[#This Row],[Dato]])),Kreditvækst[[#All],[Dato]:[Udlån/BNP (pct. af BNP)]],2,FALSE)-1)*100,NA()),NA())</f>
        <v>1.074900255620781</v>
      </c>
      <c r="F128" s="5">
        <f ca="1">IFERROR((Kreditvækst[Udlån til erhverv (mia. kr.)]/VLOOKUP(DATE(YEAR(Kreditvækst[[#This Row],[Dato]])-1,MONTH(Kreditvækst[[#This Row],[Dato]])+1,1)-1,Kreditvækst[[Dato]:[Udlån til erhverv (mia. kr.)]],3,FALSE)-1)*100,NA())</f>
        <v>9.1846708086467324</v>
      </c>
      <c r="G128" s="5">
        <f ca="1">IFERROR((Kreditvækst[Udlån til husholdninger (mia. kr.)]/VLOOKUP(DATE(YEAR(Kreditvækst[[#This Row],[Dato]])-1,MONTH(Kreditvækst[[#This Row],[Dato]])+1,1)-1,Kreditvækst[[Dato]:[Udlån til husholdninger (mia. kr.)]],4,FALSE)-1)*100,NA())</f>
        <v>3.0943634527453412</v>
      </c>
    </row>
    <row r="129" spans="1:7" hidden="1" x14ac:dyDescent="0.3">
      <c r="A129" s="3">
        <v>33085</v>
      </c>
      <c r="B129" s="5"/>
      <c r="C129" s="5">
        <v>422.6657577604401</v>
      </c>
      <c r="D129" s="5">
        <v>655.37886056644925</v>
      </c>
      <c r="E129" s="5" t="e">
        <f ca="1">IF(ISNUMBER(Kreditvækst[[#This Row],[Udlån/BNP (pct. af BNP)]]),IFERROR((Kreditvækst[[#This Row],[Udlån/BNP (pct. af BNP)]]/VLOOKUP(DATE(YEAR(Kreditvækst[[#This Row],[Dato]])-1,MONTH(Kreditvækst[[#This Row],[Dato]]),DAY(Kreditvækst[[#This Row],[Dato]])),Kreditvækst[[#All],[Dato]:[Udlån/BNP (pct. af BNP)]],2,FALSE)-1)*100,NA()),NA())</f>
        <v>#N/A</v>
      </c>
      <c r="F129" s="5">
        <f ca="1">IFERROR((Kreditvækst[Udlån til erhverv (mia. kr.)]/VLOOKUP(DATE(YEAR(Kreditvækst[[#This Row],[Dato]])-1,MONTH(Kreditvækst[[#This Row],[Dato]])+1,1)-1,Kreditvækst[[Dato]:[Udlån til erhverv (mia. kr.)]],3,FALSE)-1)*100,NA())</f>
        <v>10.452080639633966</v>
      </c>
      <c r="G129" s="5">
        <f ca="1">IFERROR((Kreditvækst[Udlån til husholdninger (mia. kr.)]/VLOOKUP(DATE(YEAR(Kreditvækst[[#This Row],[Dato]])-1,MONTH(Kreditvækst[[#This Row],[Dato]])+1,1)-1,Kreditvækst[[Dato]:[Udlån til husholdninger (mia. kr.)]],4,FALSE)-1)*100,NA())</f>
        <v>3.4061633869589381</v>
      </c>
    </row>
    <row r="130" spans="1:7" hidden="1" x14ac:dyDescent="0.3">
      <c r="A130" s="3">
        <v>33116</v>
      </c>
      <c r="B130" s="5"/>
      <c r="C130" s="5">
        <v>428.59102301801232</v>
      </c>
      <c r="D130" s="5">
        <v>653.83860768056104</v>
      </c>
      <c r="E130" s="5" t="e">
        <f ca="1">IF(ISNUMBER(Kreditvækst[[#This Row],[Udlån/BNP (pct. af BNP)]]),IFERROR((Kreditvækst[[#This Row],[Udlån/BNP (pct. af BNP)]]/VLOOKUP(DATE(YEAR(Kreditvækst[[#This Row],[Dato]])-1,MONTH(Kreditvækst[[#This Row],[Dato]]),DAY(Kreditvækst[[#This Row],[Dato]])),Kreditvækst[[#All],[Dato]:[Udlån/BNP (pct. af BNP)]],2,FALSE)-1)*100,NA()),NA())</f>
        <v>#N/A</v>
      </c>
      <c r="F130" s="5">
        <f ca="1">IFERROR((Kreditvækst[Udlån til erhverv (mia. kr.)]/VLOOKUP(DATE(YEAR(Kreditvækst[[#This Row],[Dato]])-1,MONTH(Kreditvækst[[#This Row],[Dato]])+1,1)-1,Kreditvækst[[Dato]:[Udlån til erhverv (mia. kr.)]],3,FALSE)-1)*100,NA())</f>
        <v>10.209611951252784</v>
      </c>
      <c r="G130" s="5">
        <f ca="1">IFERROR((Kreditvækst[Udlån til husholdninger (mia. kr.)]/VLOOKUP(DATE(YEAR(Kreditvækst[[#This Row],[Dato]])-1,MONTH(Kreditvækst[[#This Row],[Dato]])+1,1)-1,Kreditvækst[[Dato]:[Udlån til husholdninger (mia. kr.)]],4,FALSE)-1)*100,NA())</f>
        <v>2.8830310524564418</v>
      </c>
    </row>
    <row r="131" spans="1:7" x14ac:dyDescent="0.3">
      <c r="A131" s="3">
        <v>33146</v>
      </c>
      <c r="B131" s="5">
        <v>159.96086768774887</v>
      </c>
      <c r="C131" s="5">
        <v>433.81746973049161</v>
      </c>
      <c r="D131" s="5">
        <v>659.36567656038869</v>
      </c>
      <c r="E131" s="5">
        <f ca="1">IF(ISNUMBER(Kreditvækst[[#This Row],[Udlån/BNP (pct. af BNP)]]),IFERROR((Kreditvækst[[#This Row],[Udlån/BNP (pct. af BNP)]]/VLOOKUP(DATE(YEAR(Kreditvækst[[#This Row],[Dato]])-1,MONTH(Kreditvækst[[#This Row],[Dato]]),DAY(Kreditvækst[[#This Row],[Dato]])),Kreditvækst[[#All],[Dato]:[Udlån/BNP (pct. af BNP)]],2,FALSE)-1)*100,NA()),NA())</f>
        <v>1.1190276318939318</v>
      </c>
      <c r="F131" s="5">
        <f ca="1">IFERROR((Kreditvækst[Udlån til erhverv (mia. kr.)]/VLOOKUP(DATE(YEAR(Kreditvækst[[#This Row],[Dato]])-1,MONTH(Kreditvækst[[#This Row],[Dato]])+1,1)-1,Kreditvækst[[Dato]:[Udlån til erhverv (mia. kr.)]],3,FALSE)-1)*100,NA())</f>
        <v>10.274238677978143</v>
      </c>
      <c r="G131" s="5">
        <f ca="1">IFERROR((Kreditvækst[Udlån til husholdninger (mia. kr.)]/VLOOKUP(DATE(YEAR(Kreditvækst[[#This Row],[Dato]])-1,MONTH(Kreditvækst[[#This Row],[Dato]])+1,1)-1,Kreditvækst[[Dato]:[Udlån til husholdninger (mia. kr.)]],4,FALSE)-1)*100,NA())</f>
        <v>2.2091030870061479</v>
      </c>
    </row>
    <row r="132" spans="1:7" hidden="1" x14ac:dyDescent="0.3">
      <c r="A132" s="3">
        <v>33177</v>
      </c>
      <c r="B132" s="5"/>
      <c r="C132" s="5">
        <v>428.89282777260769</v>
      </c>
      <c r="D132" s="5">
        <v>654.46844003282581</v>
      </c>
      <c r="E132" s="5" t="e">
        <f ca="1">IF(ISNUMBER(Kreditvækst[[#This Row],[Udlån/BNP (pct. af BNP)]]),IFERROR((Kreditvækst[[#This Row],[Udlån/BNP (pct. af BNP)]]/VLOOKUP(DATE(YEAR(Kreditvækst[[#This Row],[Dato]])-1,MONTH(Kreditvækst[[#This Row],[Dato]]),DAY(Kreditvækst[[#This Row],[Dato]])),Kreditvækst[[#All],[Dato]:[Udlån/BNP (pct. af BNP)]],2,FALSE)-1)*100,NA()),NA())</f>
        <v>#N/A</v>
      </c>
      <c r="F132" s="5">
        <f ca="1">IFERROR((Kreditvækst[Udlån til erhverv (mia. kr.)]/VLOOKUP(DATE(YEAR(Kreditvækst[[#This Row],[Dato]])-1,MONTH(Kreditvækst[[#This Row],[Dato]])+1,1)-1,Kreditvækst[[Dato]:[Udlån til erhverv (mia. kr.)]],3,FALSE)-1)*100,NA())</f>
        <v>7.4292188064932319</v>
      </c>
      <c r="G132" s="5">
        <f ca="1">IFERROR((Kreditvækst[Udlån til husholdninger (mia. kr.)]/VLOOKUP(DATE(YEAR(Kreditvækst[[#This Row],[Dato]])-1,MONTH(Kreditvækst[[#This Row],[Dato]])+1,1)-1,Kreditvækst[[Dato]:[Udlån til husholdninger (mia. kr.)]],4,FALSE)-1)*100,NA())</f>
        <v>1.9817051231488803</v>
      </c>
    </row>
    <row r="133" spans="1:7" hidden="1" x14ac:dyDescent="0.3">
      <c r="A133" s="3">
        <v>33207</v>
      </c>
      <c r="B133" s="5"/>
      <c r="C133" s="5">
        <v>431.92551790803157</v>
      </c>
      <c r="D133" s="5">
        <v>651.73438241584086</v>
      </c>
      <c r="E133" s="5" t="e">
        <f ca="1">IF(ISNUMBER(Kreditvækst[[#This Row],[Udlån/BNP (pct. af BNP)]]),IFERROR((Kreditvækst[[#This Row],[Udlån/BNP (pct. af BNP)]]/VLOOKUP(DATE(YEAR(Kreditvækst[[#This Row],[Dato]])-1,MONTH(Kreditvækst[[#This Row],[Dato]]),DAY(Kreditvækst[[#This Row],[Dato]])),Kreditvækst[[#All],[Dato]:[Udlån/BNP (pct. af BNP)]],2,FALSE)-1)*100,NA()),NA())</f>
        <v>#N/A</v>
      </c>
      <c r="F133" s="5">
        <f ca="1">IFERROR((Kreditvækst[Udlån til erhverv (mia. kr.)]/VLOOKUP(DATE(YEAR(Kreditvækst[[#This Row],[Dato]])-1,MONTH(Kreditvækst[[#This Row],[Dato]])+1,1)-1,Kreditvækst[[Dato]:[Udlån til erhverv (mia. kr.)]],3,FALSE)-1)*100,NA())</f>
        <v>6.9384175078451404</v>
      </c>
      <c r="G133" s="5">
        <f ca="1">IFERROR((Kreditvækst[Udlån til husholdninger (mia. kr.)]/VLOOKUP(DATE(YEAR(Kreditvækst[[#This Row],[Dato]])-1,MONTH(Kreditvækst[[#This Row],[Dato]])+1,1)-1,Kreditvækst[[Dato]:[Udlån til husholdninger (mia. kr.)]],4,FALSE)-1)*100,NA())</f>
        <v>2.0978828105313152</v>
      </c>
    </row>
    <row r="134" spans="1:7" x14ac:dyDescent="0.3">
      <c r="A134" s="3">
        <v>33238</v>
      </c>
      <c r="B134" s="5">
        <v>160.79637737165856</v>
      </c>
      <c r="C134" s="5">
        <v>440.11251091500242</v>
      </c>
      <c r="D134" s="5">
        <v>668.73765065640498</v>
      </c>
      <c r="E134" s="5">
        <f ca="1">IF(ISNUMBER(Kreditvækst[[#This Row],[Udlån/BNP (pct. af BNP)]]),IFERROR((Kreditvækst[[#This Row],[Udlån/BNP (pct. af BNP)]]/VLOOKUP(DATE(YEAR(Kreditvækst[[#This Row],[Dato]])-1,MONTH(Kreditvækst[[#This Row],[Dato]]),DAY(Kreditvækst[[#This Row],[Dato]])),Kreditvækst[[#All],[Dato]:[Udlån/BNP (pct. af BNP)]],2,FALSE)-1)*100,NA()),NA())</f>
        <v>-0.67039820398355765</v>
      </c>
      <c r="F134" s="5">
        <f ca="1">IFERROR((Kreditvækst[Udlån til erhverv (mia. kr.)]/VLOOKUP(DATE(YEAR(Kreditvækst[[#This Row],[Dato]])-1,MONTH(Kreditvækst[[#This Row],[Dato]])+1,1)-1,Kreditvækst[[Dato]:[Udlån til erhverv (mia. kr.)]],3,FALSE)-1)*100,NA())</f>
        <v>5.2435006211799084</v>
      </c>
      <c r="G134" s="5">
        <f ca="1">IFERROR((Kreditvækst[Udlån til husholdninger (mia. kr.)]/VLOOKUP(DATE(YEAR(Kreditvækst[[#This Row],[Dato]])-1,MONTH(Kreditvækst[[#This Row],[Dato]])+1,1)-1,Kreditvækst[[Dato]:[Udlån til husholdninger (mia. kr.)]],4,FALSE)-1)*100,NA())</f>
        <v>2.7488480136825588</v>
      </c>
    </row>
    <row r="135" spans="1:7" hidden="1" x14ac:dyDescent="0.3">
      <c r="A135" s="3">
        <v>33269</v>
      </c>
      <c r="B135" s="5"/>
      <c r="C135" s="5">
        <v>452.81836097478231</v>
      </c>
      <c r="D135" s="5">
        <v>660.76132824944341</v>
      </c>
      <c r="E135" s="5" t="e">
        <f ca="1">IF(ISNUMBER(Kreditvækst[[#This Row],[Udlån/BNP (pct. af BNP)]]),IFERROR((Kreditvækst[[#This Row],[Udlån/BNP (pct. af BNP)]]/VLOOKUP(DATE(YEAR(Kreditvækst[[#This Row],[Dato]])-1,MONTH(Kreditvækst[[#This Row],[Dato]]),DAY(Kreditvækst[[#This Row],[Dato]])),Kreditvækst[[#All],[Dato]:[Udlån/BNP (pct. af BNP)]],2,FALSE)-1)*100,NA()),NA())</f>
        <v>#N/A</v>
      </c>
      <c r="F135" s="5">
        <f ca="1">IFERROR((Kreditvækst[Udlån til erhverv (mia. kr.)]/VLOOKUP(DATE(YEAR(Kreditvækst[[#This Row],[Dato]])-1,MONTH(Kreditvækst[[#This Row],[Dato]])+1,1)-1,Kreditvækst[[Dato]:[Udlån til erhverv (mia. kr.)]],3,FALSE)-1)*100,NA())</f>
        <v>10.502043518231963</v>
      </c>
      <c r="G135" s="5">
        <f ca="1">IFERROR((Kreditvækst[Udlån til husholdninger (mia. kr.)]/VLOOKUP(DATE(YEAR(Kreditvækst[[#This Row],[Dato]])-1,MONTH(Kreditvækst[[#This Row],[Dato]])+1,1)-1,Kreditvækst[[Dato]:[Udlån til husholdninger (mia. kr.)]],4,FALSE)-1)*100,NA())</f>
        <v>2.8301484708040725</v>
      </c>
    </row>
    <row r="136" spans="1:7" hidden="1" x14ac:dyDescent="0.3">
      <c r="A136" s="3">
        <v>33297</v>
      </c>
      <c r="B136" s="5"/>
      <c r="C136" s="5">
        <v>460.91311416851761</v>
      </c>
      <c r="D136" s="5">
        <v>651.83334761440381</v>
      </c>
      <c r="E136" s="5" t="e">
        <f ca="1">IF(ISNUMBER(Kreditvækst[[#This Row],[Udlån/BNP (pct. af BNP)]]),IFERROR((Kreditvækst[[#This Row],[Udlån/BNP (pct. af BNP)]]/VLOOKUP(DATE(YEAR(Kreditvækst[[#This Row],[Dato]])-1,MONTH(Kreditvækst[[#This Row],[Dato]]),DAY(Kreditvækst[[#This Row],[Dato]])),Kreditvækst[[#All],[Dato]:[Udlån/BNP (pct. af BNP)]],2,FALSE)-1)*100,NA()),NA())</f>
        <v>#N/A</v>
      </c>
      <c r="F136" s="5">
        <f ca="1">IFERROR((Kreditvækst[Udlån til erhverv (mia. kr.)]/VLOOKUP(DATE(YEAR(Kreditvækst[[#This Row],[Dato]])-1,MONTH(Kreditvækst[[#This Row],[Dato]])+1,1)-1,Kreditvækst[[Dato]:[Udlån til erhverv (mia. kr.)]],3,FALSE)-1)*100,NA())</f>
        <v>10.508646604043825</v>
      </c>
      <c r="G136" s="5">
        <f ca="1">IFERROR((Kreditvækst[Udlån til husholdninger (mia. kr.)]/VLOOKUP(DATE(YEAR(Kreditvækst[[#This Row],[Dato]])-1,MONTH(Kreditvækst[[#This Row],[Dato]])+1,1)-1,Kreditvækst[[Dato]:[Udlån til husholdninger (mia. kr.)]],4,FALSE)-1)*100,NA())</f>
        <v>0.1305484680342639</v>
      </c>
    </row>
    <row r="137" spans="1:7" x14ac:dyDescent="0.3">
      <c r="A137" s="3">
        <v>33328</v>
      </c>
      <c r="B137" s="5">
        <v>162.64931056826421</v>
      </c>
      <c r="C137" s="5">
        <v>468.33629089497271</v>
      </c>
      <c r="D137" s="5">
        <v>657.85423031263053</v>
      </c>
      <c r="E137" s="5">
        <f ca="1">IF(ISNUMBER(Kreditvækst[[#This Row],[Udlån/BNP (pct. af BNP)]]),IFERROR((Kreditvækst[[#This Row],[Udlån/BNP (pct. af BNP)]]/VLOOKUP(DATE(YEAR(Kreditvækst[[#This Row],[Dato]])-1,MONTH(Kreditvækst[[#This Row],[Dato]]),DAY(Kreditvækst[[#This Row],[Dato]])),Kreditvækst[[#All],[Dato]:[Udlån/BNP (pct. af BNP)]],2,FALSE)-1)*100,NA()),NA())</f>
        <v>0.51125095817623478</v>
      </c>
      <c r="F137" s="5">
        <f ca="1">IFERROR((Kreditvækst[Udlån til erhverv (mia. kr.)]/VLOOKUP(DATE(YEAR(Kreditvækst[[#This Row],[Dato]])-1,MONTH(Kreditvækst[[#This Row],[Dato]])+1,1)-1,Kreditvækst[[Dato]:[Udlån til erhverv (mia. kr.)]],3,FALSE)-1)*100,NA())</f>
        <v>11.189244319021331</v>
      </c>
      <c r="G137" s="5">
        <f ca="1">IFERROR((Kreditvækst[Udlån til husholdninger (mia. kr.)]/VLOOKUP(DATE(YEAR(Kreditvækst[[#This Row],[Dato]])-1,MONTH(Kreditvækst[[#This Row],[Dato]])+1,1)-1,Kreditvækst[[Dato]:[Udlån til husholdninger (mia. kr.)]],4,FALSE)-1)*100,NA())</f>
        <v>-0.35774017315268747</v>
      </c>
    </row>
    <row r="138" spans="1:7" hidden="1" x14ac:dyDescent="0.3">
      <c r="A138" s="3">
        <v>33358</v>
      </c>
      <c r="B138" s="5"/>
      <c r="C138" s="5">
        <v>467.23754099401583</v>
      </c>
      <c r="D138" s="5">
        <v>654.6321177895079</v>
      </c>
      <c r="E138" s="5" t="e">
        <f ca="1">IF(ISNUMBER(Kreditvækst[[#This Row],[Udlån/BNP (pct. af BNP)]]),IFERROR((Kreditvækst[[#This Row],[Udlån/BNP (pct. af BNP)]]/VLOOKUP(DATE(YEAR(Kreditvækst[[#This Row],[Dato]])-1,MONTH(Kreditvækst[[#This Row],[Dato]]),DAY(Kreditvækst[[#This Row],[Dato]])),Kreditvækst[[#All],[Dato]:[Udlån/BNP (pct. af BNP)]],2,FALSE)-1)*100,NA()),NA())</f>
        <v>#N/A</v>
      </c>
      <c r="F138" s="5">
        <f ca="1">IFERROR((Kreditvækst[Udlån til erhverv (mia. kr.)]/VLOOKUP(DATE(YEAR(Kreditvækst[[#This Row],[Dato]])-1,MONTH(Kreditvækst[[#This Row],[Dato]])+1,1)-1,Kreditvækst[[Dato]:[Udlån til erhverv (mia. kr.)]],3,FALSE)-1)*100,NA())</f>
        <v>12.124414659368753</v>
      </c>
      <c r="G138" s="5">
        <f ca="1">IFERROR((Kreditvækst[Udlån til husholdninger (mia. kr.)]/VLOOKUP(DATE(YEAR(Kreditvækst[[#This Row],[Dato]])-1,MONTH(Kreditvækst[[#This Row],[Dato]])+1,1)-1,Kreditvækst[[Dato]:[Udlån til husholdninger (mia. kr.)]],4,FALSE)-1)*100,NA())</f>
        <v>-0.15723071062885285</v>
      </c>
    </row>
    <row r="139" spans="1:7" hidden="1" x14ac:dyDescent="0.3">
      <c r="A139" s="3">
        <v>33389</v>
      </c>
      <c r="B139" s="5"/>
      <c r="C139" s="5">
        <v>469.69969677491167</v>
      </c>
      <c r="D139" s="5">
        <v>653.99605906067598</v>
      </c>
      <c r="E139" s="5" t="e">
        <f ca="1">IF(ISNUMBER(Kreditvækst[[#This Row],[Udlån/BNP (pct. af BNP)]]),IFERROR((Kreditvækst[[#This Row],[Udlån/BNP (pct. af BNP)]]/VLOOKUP(DATE(YEAR(Kreditvækst[[#This Row],[Dato]])-1,MONTH(Kreditvækst[[#This Row],[Dato]]),DAY(Kreditvækst[[#This Row],[Dato]])),Kreditvækst[[#All],[Dato]:[Udlån/BNP (pct. af BNP)]],2,FALSE)-1)*100,NA()),NA())</f>
        <v>#N/A</v>
      </c>
      <c r="F139" s="5">
        <f ca="1">IFERROR((Kreditvækst[Udlån til erhverv (mia. kr.)]/VLOOKUP(DATE(YEAR(Kreditvækst[[#This Row],[Dato]])-1,MONTH(Kreditvækst[[#This Row],[Dato]])+1,1)-1,Kreditvækst[[Dato]:[Udlån til erhverv (mia. kr.)]],3,FALSE)-1)*100,NA())</f>
        <v>12.288943322107503</v>
      </c>
      <c r="G139" s="5">
        <f ca="1">IFERROR((Kreditvækst[Udlån til husholdninger (mia. kr.)]/VLOOKUP(DATE(YEAR(Kreditvækst[[#This Row],[Dato]])-1,MONTH(Kreditvækst[[#This Row],[Dato]])+1,1)-1,Kreditvækst[[Dato]:[Udlån til husholdninger (mia. kr.)]],4,FALSE)-1)*100,NA())</f>
        <v>-7.1564801014167845E-2</v>
      </c>
    </row>
    <row r="140" spans="1:7" x14ac:dyDescent="0.3">
      <c r="A140" s="3">
        <v>33419</v>
      </c>
      <c r="B140" s="5">
        <v>163.61309830539358</v>
      </c>
      <c r="C140" s="5">
        <v>478.17195153992895</v>
      </c>
      <c r="D140" s="5">
        <v>663.87325560916429</v>
      </c>
      <c r="E140" s="5">
        <f ca="1">IF(ISNUMBER(Kreditvækst[[#This Row],[Udlån/BNP (pct. af BNP)]]),IFERROR((Kreditvækst[[#This Row],[Udlån/BNP (pct. af BNP)]]/VLOOKUP(DATE(YEAR(Kreditvækst[[#This Row],[Dato]])-1,MONTH(Kreditvækst[[#This Row],[Dato]]),DAY(Kreditvækst[[#This Row],[Dato]])),Kreditvækst[[#All],[Dato]:[Udlån/BNP (pct. af BNP)]],2,FALSE)-1)*100,NA()),NA())</f>
        <v>1.897527980908853</v>
      </c>
      <c r="F140" s="5">
        <f ca="1">IFERROR((Kreditvækst[Udlån til erhverv (mia. kr.)]/VLOOKUP(DATE(YEAR(Kreditvækst[[#This Row],[Dato]])-1,MONTH(Kreditvækst[[#This Row],[Dato]])+1,1)-1,Kreditvækst[[Dato]:[Udlån til erhverv (mia. kr.)]],3,FALSE)-1)*100,NA())</f>
        <v>13.08168145730404</v>
      </c>
      <c r="G140" s="5">
        <f ca="1">IFERROR((Kreditvækst[Udlån til husholdninger (mia. kr.)]/VLOOKUP(DATE(YEAR(Kreditvækst[[#This Row],[Dato]])-1,MONTH(Kreditvækst[[#This Row],[Dato]])+1,1)-1,Kreditvækst[[Dato]:[Udlån til husholdninger (mia. kr.)]],4,FALSE)-1)*100,NA())</f>
        <v>9.0754562668382555E-2</v>
      </c>
    </row>
    <row r="141" spans="1:7" hidden="1" x14ac:dyDescent="0.3">
      <c r="A141" s="3">
        <v>33450</v>
      </c>
      <c r="B141" s="5"/>
      <c r="C141" s="5">
        <v>468.5613054026702</v>
      </c>
      <c r="D141" s="5">
        <v>653.735240395745</v>
      </c>
      <c r="E141" s="5" t="e">
        <f ca="1">IF(ISNUMBER(Kreditvækst[[#This Row],[Udlån/BNP (pct. af BNP)]]),IFERROR((Kreditvækst[[#This Row],[Udlån/BNP (pct. af BNP)]]/VLOOKUP(DATE(YEAR(Kreditvækst[[#This Row],[Dato]])-1,MONTH(Kreditvækst[[#This Row],[Dato]]),DAY(Kreditvækst[[#This Row],[Dato]])),Kreditvækst[[#All],[Dato]:[Udlån/BNP (pct. af BNP)]],2,FALSE)-1)*100,NA()),NA())</f>
        <v>#N/A</v>
      </c>
      <c r="F141" s="5">
        <f ca="1">IFERROR((Kreditvækst[Udlån til erhverv (mia. kr.)]/VLOOKUP(DATE(YEAR(Kreditvækst[[#This Row],[Dato]])-1,MONTH(Kreditvækst[[#This Row],[Dato]])+1,1)-1,Kreditvækst[[Dato]:[Udlån til erhverv (mia. kr.)]],3,FALSE)-1)*100,NA())</f>
        <v>10.85859140456864</v>
      </c>
      <c r="G141" s="5">
        <f ca="1">IFERROR((Kreditvækst[Udlån til husholdninger (mia. kr.)]/VLOOKUP(DATE(YEAR(Kreditvækst[[#This Row],[Dato]])-1,MONTH(Kreditvækst[[#This Row],[Dato]])+1,1)-1,Kreditvækst[[Dato]:[Udlån til husholdninger (mia. kr.)]],4,FALSE)-1)*100,NA())</f>
        <v>-0.2507893173856246</v>
      </c>
    </row>
    <row r="142" spans="1:7" hidden="1" x14ac:dyDescent="0.3">
      <c r="A142" s="3">
        <v>33481</v>
      </c>
      <c r="B142" s="5"/>
      <c r="C142" s="5">
        <v>468.84165234129489</v>
      </c>
      <c r="D142" s="5">
        <v>649.63224029522326</v>
      </c>
      <c r="E142" s="5" t="e">
        <f ca="1">IF(ISNUMBER(Kreditvækst[[#This Row],[Udlån/BNP (pct. af BNP)]]),IFERROR((Kreditvækst[[#This Row],[Udlån/BNP (pct. af BNP)]]/VLOOKUP(DATE(YEAR(Kreditvækst[[#This Row],[Dato]])-1,MONTH(Kreditvækst[[#This Row],[Dato]]),DAY(Kreditvækst[[#This Row],[Dato]])),Kreditvækst[[#All],[Dato]:[Udlån/BNP (pct. af BNP)]],2,FALSE)-1)*100,NA()),NA())</f>
        <v>#N/A</v>
      </c>
      <c r="F142" s="5">
        <f ca="1">IFERROR((Kreditvækst[Udlån til erhverv (mia. kr.)]/VLOOKUP(DATE(YEAR(Kreditvækst[[#This Row],[Dato]])-1,MONTH(Kreditvækst[[#This Row],[Dato]])+1,1)-1,Kreditvækst[[Dato]:[Udlån til erhverv (mia. kr.)]],3,FALSE)-1)*100,NA())</f>
        <v>9.3913841311582757</v>
      </c>
      <c r="G142" s="5">
        <f ca="1">IFERROR((Kreditvækst[Udlån til husholdninger (mia. kr.)]/VLOOKUP(DATE(YEAR(Kreditvækst[[#This Row],[Dato]])-1,MONTH(Kreditvækst[[#This Row],[Dato]])+1,1)-1,Kreditvækst[[Dato]:[Udlån til husholdninger (mia. kr.)]],4,FALSE)-1)*100,NA())</f>
        <v>-0.64333420142618225</v>
      </c>
    </row>
    <row r="143" spans="1:7" x14ac:dyDescent="0.3">
      <c r="A143" s="3">
        <v>33511</v>
      </c>
      <c r="B143" s="5">
        <v>160.0779215369221</v>
      </c>
      <c r="C143" s="5">
        <v>471.86810442603587</v>
      </c>
      <c r="D143" s="5">
        <v>659.07684481827289</v>
      </c>
      <c r="E143" s="5">
        <f ca="1">IF(ISNUMBER(Kreditvækst[[#This Row],[Udlån/BNP (pct. af BNP)]]),IFERROR((Kreditvækst[[#This Row],[Udlån/BNP (pct. af BNP)]]/VLOOKUP(DATE(YEAR(Kreditvækst[[#This Row],[Dato]])-1,MONTH(Kreditvækst[[#This Row],[Dato]]),DAY(Kreditvækst[[#This Row],[Dato]])),Kreditvækst[[#All],[Dato]:[Udlån/BNP (pct. af BNP)]],2,FALSE)-1)*100,NA()),NA())</f>
        <v>7.3176553031539804E-2</v>
      </c>
      <c r="F143" s="5">
        <f ca="1">IFERROR((Kreditvækst[Udlån til erhverv (mia. kr.)]/VLOOKUP(DATE(YEAR(Kreditvækst[[#This Row],[Dato]])-1,MONTH(Kreditvækst[[#This Row],[Dato]])+1,1)-1,Kreditvækst[[Dato]:[Udlån til erhverv (mia. kr.)]],3,FALSE)-1)*100,NA())</f>
        <v>8.7711162759727337</v>
      </c>
      <c r="G143" s="5">
        <f ca="1">IFERROR((Kreditvækst[Udlån til husholdninger (mia. kr.)]/VLOOKUP(DATE(YEAR(Kreditvækst[[#This Row],[Dato]])-1,MONTH(Kreditvækst[[#This Row],[Dato]])+1,1)-1,Kreditvækst[[Dato]:[Udlån til husholdninger (mia. kr.)]],4,FALSE)-1)*100,NA())</f>
        <v>-4.380448549012872E-2</v>
      </c>
    </row>
    <row r="144" spans="1:7" hidden="1" x14ac:dyDescent="0.3">
      <c r="A144" s="3">
        <v>33542</v>
      </c>
      <c r="B144" s="5"/>
      <c r="C144" s="5">
        <v>469.21228289262604</v>
      </c>
      <c r="D144" s="5">
        <v>653.5490240761718</v>
      </c>
      <c r="E144" s="5" t="e">
        <f ca="1">IF(ISNUMBER(Kreditvækst[[#This Row],[Udlån/BNP (pct. af BNP)]]),IFERROR((Kreditvækst[[#This Row],[Udlån/BNP (pct. af BNP)]]/VLOOKUP(DATE(YEAR(Kreditvækst[[#This Row],[Dato]])-1,MONTH(Kreditvækst[[#This Row],[Dato]]),DAY(Kreditvækst[[#This Row],[Dato]])),Kreditvækst[[#All],[Dato]:[Udlån/BNP (pct. af BNP)]],2,FALSE)-1)*100,NA()),NA())</f>
        <v>#N/A</v>
      </c>
      <c r="F144" s="5">
        <f ca="1">IFERROR((Kreditvækst[Udlån til erhverv (mia. kr.)]/VLOOKUP(DATE(YEAR(Kreditvækst[[#This Row],[Dato]])-1,MONTH(Kreditvækst[[#This Row],[Dato]])+1,1)-1,Kreditvækst[[Dato]:[Udlån til erhverv (mia. kr.)]],3,FALSE)-1)*100,NA())</f>
        <v>9.4008228884151723</v>
      </c>
      <c r="G144" s="5">
        <f ca="1">IFERROR((Kreditvækst[Udlån til husholdninger (mia. kr.)]/VLOOKUP(DATE(YEAR(Kreditvækst[[#This Row],[Dato]])-1,MONTH(Kreditvækst[[#This Row],[Dato]])+1,1)-1,Kreditvækst[[Dato]:[Udlån til husholdninger (mia. kr.)]],4,FALSE)-1)*100,NA())</f>
        <v>-0.14048285607292099</v>
      </c>
    </row>
    <row r="145" spans="1:7" hidden="1" x14ac:dyDescent="0.3">
      <c r="A145" s="3">
        <v>33572</v>
      </c>
      <c r="B145" s="5"/>
      <c r="C145" s="5">
        <v>471.95285552791756</v>
      </c>
      <c r="D145" s="5">
        <v>650.39787706556831</v>
      </c>
      <c r="E145" s="5" t="e">
        <f ca="1">IF(ISNUMBER(Kreditvækst[[#This Row],[Udlån/BNP (pct. af BNP)]]),IFERROR((Kreditvækst[[#This Row],[Udlån/BNP (pct. af BNP)]]/VLOOKUP(DATE(YEAR(Kreditvækst[[#This Row],[Dato]])-1,MONTH(Kreditvækst[[#This Row],[Dato]]),DAY(Kreditvækst[[#This Row],[Dato]])),Kreditvækst[[#All],[Dato]:[Udlån/BNP (pct. af BNP)]],2,FALSE)-1)*100,NA()),NA())</f>
        <v>#N/A</v>
      </c>
      <c r="F145" s="5">
        <f ca="1">IFERROR((Kreditvækst[Udlån til erhverv (mia. kr.)]/VLOOKUP(DATE(YEAR(Kreditvækst[[#This Row],[Dato]])-1,MONTH(Kreditvækst[[#This Row],[Dato]])+1,1)-1,Kreditvækst[[Dato]:[Udlån til erhverv (mia. kr.)]],3,FALSE)-1)*100,NA())</f>
        <v>9.2671851882594414</v>
      </c>
      <c r="G145" s="5">
        <f ca="1">IFERROR((Kreditvækst[Udlån til husholdninger (mia. kr.)]/VLOOKUP(DATE(YEAR(Kreditvækst[[#This Row],[Dato]])-1,MONTH(Kreditvækst[[#This Row],[Dato]])+1,1)-1,Kreditvækst[[Dato]:[Udlån til husholdninger (mia. kr.)]],4,FALSE)-1)*100,NA())</f>
        <v>-0.20506902602228649</v>
      </c>
    </row>
    <row r="146" spans="1:7" x14ac:dyDescent="0.3">
      <c r="A146" s="3">
        <v>33603</v>
      </c>
      <c r="B146" s="5">
        <v>161.0003591556995</v>
      </c>
      <c r="C146" s="5">
        <v>480.52996142336769</v>
      </c>
      <c r="D146" s="5">
        <v>664.59383297118575</v>
      </c>
      <c r="E146" s="5">
        <f ca="1">IF(ISNUMBER(Kreditvækst[[#This Row],[Udlån/BNP (pct. af BNP)]]),IFERROR((Kreditvækst[[#This Row],[Udlån/BNP (pct. af BNP)]]/VLOOKUP(DATE(YEAR(Kreditvækst[[#This Row],[Dato]])-1,MONTH(Kreditvækst[[#This Row],[Dato]]),DAY(Kreditvækst[[#This Row],[Dato]])),Kreditvækst[[#All],[Dato]:[Udlån/BNP (pct. af BNP)]],2,FALSE)-1)*100,NA()),NA())</f>
        <v>0.12685720124743227</v>
      </c>
      <c r="F146" s="5">
        <f ca="1">IFERROR((Kreditvækst[Udlån til erhverv (mia. kr.)]/VLOOKUP(DATE(YEAR(Kreditvækst[[#This Row],[Dato]])-1,MONTH(Kreditvækst[[#This Row],[Dato]])+1,1)-1,Kreditvækst[[Dato]:[Udlån til erhverv (mia. kr.)]],3,FALSE)-1)*100,NA())</f>
        <v>9.1834359410362119</v>
      </c>
      <c r="G146" s="5">
        <f ca="1">IFERROR((Kreditvækst[Udlån til husholdninger (mia. kr.)]/VLOOKUP(DATE(YEAR(Kreditvækst[[#This Row],[Dato]])-1,MONTH(Kreditvækst[[#This Row],[Dato]])+1,1)-1,Kreditvækst[[Dato]:[Udlån til husholdninger (mia. kr.)]],4,FALSE)-1)*100,NA())</f>
        <v>-0.6196477319845628</v>
      </c>
    </row>
    <row r="147" spans="1:7" hidden="1" x14ac:dyDescent="0.3">
      <c r="A147" s="3">
        <v>33634</v>
      </c>
      <c r="B147" s="5"/>
      <c r="C147" s="5">
        <v>475.79058753621848</v>
      </c>
      <c r="D147" s="5">
        <v>656.49535828598528</v>
      </c>
      <c r="E147" s="5" t="e">
        <f ca="1">IF(ISNUMBER(Kreditvækst[[#This Row],[Udlån/BNP (pct. af BNP)]]),IFERROR((Kreditvækst[[#This Row],[Udlån/BNP (pct. af BNP)]]/VLOOKUP(DATE(YEAR(Kreditvækst[[#This Row],[Dato]])-1,MONTH(Kreditvækst[[#This Row],[Dato]]),DAY(Kreditvækst[[#This Row],[Dato]])),Kreditvækst[[#All],[Dato]:[Udlån/BNP (pct. af BNP)]],2,FALSE)-1)*100,NA()),NA())</f>
        <v>#N/A</v>
      </c>
      <c r="F147" s="5">
        <f ca="1">IFERROR((Kreditvækst[Udlån til erhverv (mia. kr.)]/VLOOKUP(DATE(YEAR(Kreditvækst[[#This Row],[Dato]])-1,MONTH(Kreditvækst[[#This Row],[Dato]])+1,1)-1,Kreditvækst[[Dato]:[Udlån til erhverv (mia. kr.)]],3,FALSE)-1)*100,NA())</f>
        <v>5.0731658742776853</v>
      </c>
      <c r="G147" s="5">
        <f ca="1">IFERROR((Kreditvækst[Udlån til husholdninger (mia. kr.)]/VLOOKUP(DATE(YEAR(Kreditvækst[[#This Row],[Dato]])-1,MONTH(Kreditvækst[[#This Row],[Dato]])+1,1)-1,Kreditvækst[[Dato]:[Udlån til husholdninger (mia. kr.)]],4,FALSE)-1)*100,NA())</f>
        <v>-0.64561435136647471</v>
      </c>
    </row>
    <row r="148" spans="1:7" hidden="1" x14ac:dyDescent="0.3">
      <c r="A148" s="3">
        <v>33663</v>
      </c>
      <c r="B148" s="5"/>
      <c r="C148" s="5">
        <v>475.83953425463619</v>
      </c>
      <c r="D148" s="5">
        <v>653.3061320144559</v>
      </c>
      <c r="E148" s="5" t="e">
        <f ca="1">IF(ISNUMBER(Kreditvækst[[#This Row],[Udlån/BNP (pct. af BNP)]]),IFERROR((Kreditvækst[[#This Row],[Udlån/BNP (pct. af BNP)]]/VLOOKUP(DATE(YEAR(Kreditvækst[[#This Row],[Dato]])-1,MONTH(Kreditvækst[[#This Row],[Dato]]),DAY(Kreditvækst[[#This Row],[Dato]])),Kreditvækst[[#All],[Dato]:[Udlån/BNP (pct. af BNP)]],2,FALSE)-1)*100,NA()),NA())</f>
        <v>#N/A</v>
      </c>
      <c r="F148" s="5">
        <f ca="1">IFERROR((Kreditvækst[Udlån til erhverv (mia. kr.)]/VLOOKUP(DATE(YEAR(Kreditvækst[[#This Row],[Dato]])-1,MONTH(Kreditvækst[[#This Row],[Dato]])+1,1)-1,Kreditvækst[[Dato]:[Udlån til erhverv (mia. kr.)]],3,FALSE)-1)*100,NA())</f>
        <v>3.2384455176645899</v>
      </c>
      <c r="G148" s="5">
        <f ca="1">IFERROR((Kreditvækst[Udlån til husholdninger (mia. kr.)]/VLOOKUP(DATE(YEAR(Kreditvækst[[#This Row],[Dato]])-1,MONTH(Kreditvækst[[#This Row],[Dato]])+1,1)-1,Kreditvækst[[Dato]:[Udlån til husholdninger (mia. kr.)]],4,FALSE)-1)*100,NA())</f>
        <v>0.22594492985703596</v>
      </c>
    </row>
    <row r="149" spans="1:7" x14ac:dyDescent="0.3">
      <c r="A149" s="3">
        <v>33694</v>
      </c>
      <c r="B149" s="5">
        <v>158.66936842047963</v>
      </c>
      <c r="C149" s="5">
        <v>477.86164821045998</v>
      </c>
      <c r="D149" s="5">
        <v>660.65291982081158</v>
      </c>
      <c r="E149" s="5">
        <f ca="1">IF(ISNUMBER(Kreditvækst[[#This Row],[Udlån/BNP (pct. af BNP)]]),IFERROR((Kreditvækst[[#This Row],[Udlån/BNP (pct. af BNP)]]/VLOOKUP(DATE(YEAR(Kreditvækst[[#This Row],[Dato]])-1,MONTH(Kreditvækst[[#This Row],[Dato]]),DAY(Kreditvækst[[#This Row],[Dato]])),Kreditvækst[[#All],[Dato]:[Udlån/BNP (pct. af BNP)]],2,FALSE)-1)*100,NA()),NA())</f>
        <v>-2.4469468292730334</v>
      </c>
      <c r="F149" s="5">
        <f ca="1">IFERROR((Kreditvækst[Udlån til erhverv (mia. kr.)]/VLOOKUP(DATE(YEAR(Kreditvækst[[#This Row],[Dato]])-1,MONTH(Kreditvækst[[#This Row],[Dato]])+1,1)-1,Kreditvækst[[Dato]:[Udlån til erhverv (mia. kr.)]],3,FALSE)-1)*100,NA())</f>
        <v>2.0338712802470793</v>
      </c>
      <c r="G149" s="5">
        <f ca="1">IFERROR((Kreditvækst[Udlån til husholdninger (mia. kr.)]/VLOOKUP(DATE(YEAR(Kreditvækst[[#This Row],[Dato]])-1,MONTH(Kreditvækst[[#This Row],[Dato]])+1,1)-1,Kreditvækst[[Dato]:[Udlån til husholdninger (mia. kr.)]],4,FALSE)-1)*100,NA())</f>
        <v>0.42542699875183221</v>
      </c>
    </row>
    <row r="150" spans="1:7" hidden="1" x14ac:dyDescent="0.3">
      <c r="A150" s="3">
        <v>33724</v>
      </c>
      <c r="B150" s="5"/>
      <c r="C150" s="5">
        <v>469.1036219730421</v>
      </c>
      <c r="D150" s="5">
        <v>657.40489067273722</v>
      </c>
      <c r="E150" s="5" t="e">
        <f ca="1">IF(ISNUMBER(Kreditvækst[[#This Row],[Udlån/BNP (pct. af BNP)]]),IFERROR((Kreditvækst[[#This Row],[Udlån/BNP (pct. af BNP)]]/VLOOKUP(DATE(YEAR(Kreditvækst[[#This Row],[Dato]])-1,MONTH(Kreditvækst[[#This Row],[Dato]]),DAY(Kreditvækst[[#This Row],[Dato]])),Kreditvækst[[#All],[Dato]:[Udlån/BNP (pct. af BNP)]],2,FALSE)-1)*100,NA()),NA())</f>
        <v>#N/A</v>
      </c>
      <c r="F150" s="5">
        <f ca="1">IFERROR((Kreditvækst[Udlån til erhverv (mia. kr.)]/VLOOKUP(DATE(YEAR(Kreditvækst[[#This Row],[Dato]])-1,MONTH(Kreditvækst[[#This Row],[Dato]])+1,1)-1,Kreditvækst[[Dato]:[Udlån til erhverv (mia. kr.)]],3,FALSE)-1)*100,NA())</f>
        <v>0.39938592585182509</v>
      </c>
      <c r="G150" s="5">
        <f ca="1">IFERROR((Kreditvækst[Udlån til husholdninger (mia. kr.)]/VLOOKUP(DATE(YEAR(Kreditvækst[[#This Row],[Dato]])-1,MONTH(Kreditvækst[[#This Row],[Dato]])+1,1)-1,Kreditvækst[[Dato]:[Udlån til husholdninger (mia. kr.)]],4,FALSE)-1)*100,NA())</f>
        <v>0.42356199885091872</v>
      </c>
    </row>
    <row r="151" spans="1:7" hidden="1" x14ac:dyDescent="0.3">
      <c r="A151" s="3">
        <v>33755</v>
      </c>
      <c r="B151" s="5"/>
      <c r="C151" s="5">
        <v>467.9817072314529</v>
      </c>
      <c r="D151" s="5">
        <v>654.99756361389848</v>
      </c>
      <c r="E151" s="5" t="e">
        <f ca="1">IF(ISNUMBER(Kreditvækst[[#This Row],[Udlån/BNP (pct. af BNP)]]),IFERROR((Kreditvækst[[#This Row],[Udlån/BNP (pct. af BNP)]]/VLOOKUP(DATE(YEAR(Kreditvækst[[#This Row],[Dato]])-1,MONTH(Kreditvækst[[#This Row],[Dato]]),DAY(Kreditvækst[[#This Row],[Dato]])),Kreditvækst[[#All],[Dato]:[Udlån/BNP (pct. af BNP)]],2,FALSE)-1)*100,NA()),NA())</f>
        <v>#N/A</v>
      </c>
      <c r="F151" s="5">
        <f ca="1">IFERROR((Kreditvækst[Udlån til erhverv (mia. kr.)]/VLOOKUP(DATE(YEAR(Kreditvækst[[#This Row],[Dato]])-1,MONTH(Kreditvækst[[#This Row],[Dato]])+1,1)-1,Kreditvækst[[Dato]:[Udlån til erhverv (mia. kr.)]],3,FALSE)-1)*100,NA())</f>
        <v>-0.36576339206837449</v>
      </c>
      <c r="G151" s="5">
        <f ca="1">IFERROR((Kreditvækst[Udlån til husholdninger (mia. kr.)]/VLOOKUP(DATE(YEAR(Kreditvækst[[#This Row],[Dato]])-1,MONTH(Kreditvækst[[#This Row],[Dato]])+1,1)-1,Kreditvækst[[Dato]:[Udlån til husholdninger (mia. kr.)]],4,FALSE)-1)*100,NA())</f>
        <v>0.15313617556975689</v>
      </c>
    </row>
    <row r="152" spans="1:7" x14ac:dyDescent="0.3">
      <c r="A152" s="3">
        <v>33785</v>
      </c>
      <c r="B152" s="5">
        <v>156.85552015344052</v>
      </c>
      <c r="C152" s="5">
        <v>472.0209490575462</v>
      </c>
      <c r="D152" s="5">
        <v>661.17433198963272</v>
      </c>
      <c r="E152" s="5">
        <f ca="1">IF(ISNUMBER(Kreditvækst[[#This Row],[Udlån/BNP (pct. af BNP)]]),IFERROR((Kreditvækst[[#This Row],[Udlån/BNP (pct. af BNP)]]/VLOOKUP(DATE(YEAR(Kreditvækst[[#This Row],[Dato]])-1,MONTH(Kreditvækst[[#This Row],[Dato]]),DAY(Kreditvækst[[#This Row],[Dato]])),Kreditvækst[[#All],[Dato]:[Udlån/BNP (pct. af BNP)]],2,FALSE)-1)*100,NA()),NA())</f>
        <v>-4.1302183150028977</v>
      </c>
      <c r="F152" s="5">
        <f ca="1">IFERROR((Kreditvækst[Udlån til erhverv (mia. kr.)]/VLOOKUP(DATE(YEAR(Kreditvækst[[#This Row],[Dato]])-1,MONTH(Kreditvækst[[#This Row],[Dato]])+1,1)-1,Kreditvækst[[Dato]:[Udlån til erhverv (mia. kr.)]],3,FALSE)-1)*100,NA())</f>
        <v>-1.2863578598815262</v>
      </c>
      <c r="G152" s="5">
        <f ca="1">IFERROR((Kreditvækst[Udlån til husholdninger (mia. kr.)]/VLOOKUP(DATE(YEAR(Kreditvækst[[#This Row],[Dato]])-1,MONTH(Kreditvækst[[#This Row],[Dato]])+1,1)-1,Kreditvækst[[Dato]:[Udlån til husholdninger (mia. kr.)]],4,FALSE)-1)*100,NA())</f>
        <v>-0.40654200131244878</v>
      </c>
    </row>
    <row r="153" spans="1:7" hidden="1" x14ac:dyDescent="0.3">
      <c r="A153" s="3">
        <v>33816</v>
      </c>
      <c r="B153" s="5"/>
      <c r="C153" s="5">
        <v>458.72209349257446</v>
      </c>
      <c r="D153" s="5">
        <v>652.48897683630798</v>
      </c>
      <c r="E153" s="5" t="e">
        <f ca="1">IF(ISNUMBER(Kreditvækst[[#This Row],[Udlån/BNP (pct. af BNP)]]),IFERROR((Kreditvækst[[#This Row],[Udlån/BNP (pct. af BNP)]]/VLOOKUP(DATE(YEAR(Kreditvækst[[#This Row],[Dato]])-1,MONTH(Kreditvækst[[#This Row],[Dato]]),DAY(Kreditvækst[[#This Row],[Dato]])),Kreditvækst[[#All],[Dato]:[Udlån/BNP (pct. af BNP)]],2,FALSE)-1)*100,NA()),NA())</f>
        <v>#N/A</v>
      </c>
      <c r="F153" s="5">
        <f ca="1">IFERROR((Kreditvækst[Udlån til erhverv (mia. kr.)]/VLOOKUP(DATE(YEAR(Kreditvækst[[#This Row],[Dato]])-1,MONTH(Kreditvækst[[#This Row],[Dato]])+1,1)-1,Kreditvækst[[Dato]:[Udlån til erhverv (mia. kr.)]],3,FALSE)-1)*100,NA())</f>
        <v>-2.0998771765073809</v>
      </c>
      <c r="G153" s="5">
        <f ca="1">IFERROR((Kreditvækst[Udlån til husholdninger (mia. kr.)]/VLOOKUP(DATE(YEAR(Kreditvækst[[#This Row],[Dato]])-1,MONTH(Kreditvækst[[#This Row],[Dato]])+1,1)-1,Kreditvækst[[Dato]:[Udlån til husholdninger (mia. kr.)]],4,FALSE)-1)*100,NA())</f>
        <v>-0.19063735323225917</v>
      </c>
    </row>
    <row r="154" spans="1:7" hidden="1" x14ac:dyDescent="0.3">
      <c r="A154" s="3">
        <v>33847</v>
      </c>
      <c r="B154" s="5"/>
      <c r="C154" s="5">
        <v>458.4839222264136</v>
      </c>
      <c r="D154" s="5">
        <v>652.44974278753216</v>
      </c>
      <c r="E154" s="5" t="e">
        <f ca="1">IF(ISNUMBER(Kreditvækst[[#This Row],[Udlån/BNP (pct. af BNP)]]),IFERROR((Kreditvækst[[#This Row],[Udlån/BNP (pct. af BNP)]]/VLOOKUP(DATE(YEAR(Kreditvækst[[#This Row],[Dato]])-1,MONTH(Kreditvækst[[#This Row],[Dato]]),DAY(Kreditvækst[[#This Row],[Dato]])),Kreditvækst[[#All],[Dato]:[Udlån/BNP (pct. af BNP)]],2,FALSE)-1)*100,NA()),NA())</f>
        <v>#N/A</v>
      </c>
      <c r="F154" s="5">
        <f ca="1">IFERROR((Kreditvækst[Udlån til erhverv (mia. kr.)]/VLOOKUP(DATE(YEAR(Kreditvækst[[#This Row],[Dato]])-1,MONTH(Kreditvækst[[#This Row],[Dato]])+1,1)-1,Kreditvækst[[Dato]:[Udlån til erhverv (mia. kr.)]],3,FALSE)-1)*100,NA())</f>
        <v>-2.2092171340061251</v>
      </c>
      <c r="G154" s="5">
        <f ca="1">IFERROR((Kreditvækst[Udlån til husholdninger (mia. kr.)]/VLOOKUP(DATE(YEAR(Kreditvækst[[#This Row],[Dato]])-1,MONTH(Kreditvækst[[#This Row],[Dato]])+1,1)-1,Kreditvækst[[Dato]:[Udlån til husholdninger (mia. kr.)]],4,FALSE)-1)*100,NA())</f>
        <v>0.43370730661835832</v>
      </c>
    </row>
    <row r="155" spans="1:7" x14ac:dyDescent="0.3">
      <c r="A155" s="3">
        <v>33877</v>
      </c>
      <c r="B155" s="5">
        <v>153.26512445854627</v>
      </c>
      <c r="C155" s="5">
        <v>459.83776968704314</v>
      </c>
      <c r="D155" s="5">
        <v>659.09101646877605</v>
      </c>
      <c r="E155" s="5">
        <f ca="1">IF(ISNUMBER(Kreditvækst[[#This Row],[Udlån/BNP (pct. af BNP)]]),IFERROR((Kreditvækst[[#This Row],[Udlån/BNP (pct. af BNP)]]/VLOOKUP(DATE(YEAR(Kreditvækst[[#This Row],[Dato]])-1,MONTH(Kreditvækst[[#This Row],[Dato]]),DAY(Kreditvækst[[#This Row],[Dato]])),Kreditvækst[[#All],[Dato]:[Udlån/BNP (pct. af BNP)]],2,FALSE)-1)*100,NA()),NA())</f>
        <v>-4.2559254973862597</v>
      </c>
      <c r="F155" s="5">
        <f ca="1">IFERROR((Kreditvækst[Udlån til erhverv (mia. kr.)]/VLOOKUP(DATE(YEAR(Kreditvækst[[#This Row],[Dato]])-1,MONTH(Kreditvækst[[#This Row],[Dato]])+1,1)-1,Kreditvækst[[Dato]:[Udlån til erhverv (mia. kr.)]],3,FALSE)-1)*100,NA())</f>
        <v>-2.5495121679449007</v>
      </c>
      <c r="G155" s="5">
        <f ca="1">IFERROR((Kreditvækst[Udlån til husholdninger (mia. kr.)]/VLOOKUP(DATE(YEAR(Kreditvækst[[#This Row],[Dato]])-1,MONTH(Kreditvækst[[#This Row],[Dato]])+1,1)-1,Kreditvækst[[Dato]:[Udlån til husholdninger (mia. kr.)]],4,FALSE)-1)*100,NA())</f>
        <v>2.1502273391371673E-3</v>
      </c>
    </row>
    <row r="156" spans="1:7" hidden="1" x14ac:dyDescent="0.3">
      <c r="A156" s="3">
        <v>33908</v>
      </c>
      <c r="B156" s="5"/>
      <c r="C156" s="5">
        <v>451.25268175173863</v>
      </c>
      <c r="D156" s="5">
        <v>653.69770395000546</v>
      </c>
      <c r="E156" s="5" t="e">
        <f ca="1">IF(ISNUMBER(Kreditvækst[[#This Row],[Udlån/BNP (pct. af BNP)]]),IFERROR((Kreditvækst[[#This Row],[Udlån/BNP (pct. af BNP)]]/VLOOKUP(DATE(YEAR(Kreditvækst[[#This Row],[Dato]])-1,MONTH(Kreditvækst[[#This Row],[Dato]]),DAY(Kreditvækst[[#This Row],[Dato]])),Kreditvækst[[#All],[Dato]:[Udlån/BNP (pct. af BNP)]],2,FALSE)-1)*100,NA()),NA())</f>
        <v>#N/A</v>
      </c>
      <c r="F156" s="5">
        <f ca="1">IFERROR((Kreditvækst[Udlån til erhverv (mia. kr.)]/VLOOKUP(DATE(YEAR(Kreditvækst[[#This Row],[Dato]])-1,MONTH(Kreditvækst[[#This Row],[Dato]])+1,1)-1,Kreditvækst[[Dato]:[Udlån til erhverv (mia. kr.)]],3,FALSE)-1)*100,NA())</f>
        <v>-3.8276067775057099</v>
      </c>
      <c r="G156" s="5">
        <f ca="1">IFERROR((Kreditvækst[Udlån til husholdninger (mia. kr.)]/VLOOKUP(DATE(YEAR(Kreditvækst[[#This Row],[Dato]])-1,MONTH(Kreditvækst[[#This Row],[Dato]])+1,1)-1,Kreditvækst[[Dato]:[Udlån til husholdninger (mia. kr.)]],4,FALSE)-1)*100,NA())</f>
        <v>2.2749613013939296E-2</v>
      </c>
    </row>
    <row r="157" spans="1:7" hidden="1" x14ac:dyDescent="0.3">
      <c r="A157" s="3">
        <v>33938</v>
      </c>
      <c r="B157" s="5"/>
      <c r="C157" s="5">
        <v>453.07519219224491</v>
      </c>
      <c r="D157" s="5">
        <v>653.59365282942929</v>
      </c>
      <c r="E157" s="5" t="e">
        <f ca="1">IF(ISNUMBER(Kreditvækst[[#This Row],[Udlån/BNP (pct. af BNP)]]),IFERROR((Kreditvækst[[#This Row],[Udlån/BNP (pct. af BNP)]]/VLOOKUP(DATE(YEAR(Kreditvækst[[#This Row],[Dato]])-1,MONTH(Kreditvækst[[#This Row],[Dato]]),DAY(Kreditvækst[[#This Row],[Dato]])),Kreditvækst[[#All],[Dato]:[Udlån/BNP (pct. af BNP)]],2,FALSE)-1)*100,NA()),NA())</f>
        <v>#N/A</v>
      </c>
      <c r="F157" s="5">
        <f ca="1">IFERROR((Kreditvækst[Udlån til erhverv (mia. kr.)]/VLOOKUP(DATE(YEAR(Kreditvækst[[#This Row],[Dato]])-1,MONTH(Kreditvækst[[#This Row],[Dato]])+1,1)-1,Kreditvækst[[Dato]:[Udlån til erhverv (mia. kr.)]],3,FALSE)-1)*100,NA())</f>
        <v>-3.9999044638804993</v>
      </c>
      <c r="G157" s="5">
        <f ca="1">IFERROR((Kreditvækst[Udlån til husholdninger (mia. kr.)]/VLOOKUP(DATE(YEAR(Kreditvækst[[#This Row],[Dato]])-1,MONTH(Kreditvækst[[#This Row],[Dato]])+1,1)-1,Kreditvækst[[Dato]:[Udlån til husholdninger (mia. kr.)]],4,FALSE)-1)*100,NA())</f>
        <v>0.49135704105915945</v>
      </c>
    </row>
    <row r="158" spans="1:7" x14ac:dyDescent="0.3">
      <c r="A158" s="3">
        <v>33969</v>
      </c>
      <c r="B158" s="5">
        <v>149.31986037531243</v>
      </c>
      <c r="C158" s="5">
        <v>447.21042265499636</v>
      </c>
      <c r="D158" s="5">
        <v>660.60637615374469</v>
      </c>
      <c r="E158" s="5">
        <f ca="1">IF(ISNUMBER(Kreditvækst[[#This Row],[Udlån/BNP (pct. af BNP)]]),IFERROR((Kreditvækst[[#This Row],[Udlån/BNP (pct. af BNP)]]/VLOOKUP(DATE(YEAR(Kreditvækst[[#This Row],[Dato]])-1,MONTH(Kreditvækst[[#This Row],[Dato]]),DAY(Kreditvækst[[#This Row],[Dato]])),Kreditvækst[[#All],[Dato]:[Udlån/BNP (pct. af BNP)]],2,FALSE)-1)*100,NA()),NA())</f>
        <v>-7.2549520023686087</v>
      </c>
      <c r="F158" s="5">
        <f ca="1">IFERROR((Kreditvækst[Udlån til erhverv (mia. kr.)]/VLOOKUP(DATE(YEAR(Kreditvækst[[#This Row],[Dato]])-1,MONTH(Kreditvækst[[#This Row],[Dato]])+1,1)-1,Kreditvækst[[Dato]:[Udlån til erhverv (mia. kr.)]],3,FALSE)-1)*100,NA())</f>
        <v>-6.9339149362666603</v>
      </c>
      <c r="G158" s="5">
        <f ca="1">IFERROR((Kreditvækst[Udlån til husholdninger (mia. kr.)]/VLOOKUP(DATE(YEAR(Kreditvækst[[#This Row],[Dato]])-1,MONTH(Kreditvækst[[#This Row],[Dato]])+1,1)-1,Kreditvækst[[Dato]:[Udlån til husholdninger (mia. kr.)]],4,FALSE)-1)*100,NA())</f>
        <v>-0.59998402326641997</v>
      </c>
    </row>
    <row r="159" spans="1:7" hidden="1" x14ac:dyDescent="0.3">
      <c r="A159" s="3">
        <v>34000</v>
      </c>
      <c r="B159" s="5"/>
      <c r="C159" s="5">
        <v>441.19216600472987</v>
      </c>
      <c r="D159" s="5">
        <v>654.27197210288182</v>
      </c>
      <c r="E159" s="5" t="e">
        <f ca="1">IF(ISNUMBER(Kreditvækst[[#This Row],[Udlån/BNP (pct. af BNP)]]),IFERROR((Kreditvækst[[#This Row],[Udlån/BNP (pct. af BNP)]]/VLOOKUP(DATE(YEAR(Kreditvækst[[#This Row],[Dato]])-1,MONTH(Kreditvækst[[#This Row],[Dato]]),DAY(Kreditvækst[[#This Row],[Dato]])),Kreditvækst[[#All],[Dato]:[Udlån/BNP (pct. af BNP)]],2,FALSE)-1)*100,NA()),NA())</f>
        <v>#N/A</v>
      </c>
      <c r="F159" s="5">
        <f ca="1">IFERROR((Kreditvækst[Udlån til erhverv (mia. kr.)]/VLOOKUP(DATE(YEAR(Kreditvækst[[#This Row],[Dato]])-1,MONTH(Kreditvækst[[#This Row],[Dato]])+1,1)-1,Kreditvækst[[Dato]:[Udlån til erhverv (mia. kr.)]],3,FALSE)-1)*100,NA())</f>
        <v>-7.2717751123764884</v>
      </c>
      <c r="G159" s="5">
        <f ca="1">IFERROR((Kreditvækst[Udlån til husholdninger (mia. kr.)]/VLOOKUP(DATE(YEAR(Kreditvækst[[#This Row],[Dato]])-1,MONTH(Kreditvækst[[#This Row],[Dato]])+1,1)-1,Kreditvækst[[Dato]:[Udlån til husholdninger (mia. kr.)]],4,FALSE)-1)*100,NA())</f>
        <v>-0.33867508049232331</v>
      </c>
    </row>
    <row r="160" spans="1:7" hidden="1" x14ac:dyDescent="0.3">
      <c r="A160" s="3">
        <v>34028</v>
      </c>
      <c r="B160" s="5"/>
      <c r="C160" s="5">
        <v>441.74029601246764</v>
      </c>
      <c r="D160" s="5">
        <v>653.11853681945502</v>
      </c>
      <c r="E160" s="5" t="e">
        <f ca="1">IF(ISNUMBER(Kreditvækst[[#This Row],[Udlån/BNP (pct. af BNP)]]),IFERROR((Kreditvækst[[#This Row],[Udlån/BNP (pct. af BNP)]]/VLOOKUP(DATE(YEAR(Kreditvækst[[#This Row],[Dato]])-1,MONTH(Kreditvækst[[#This Row],[Dato]]),DAY(Kreditvækst[[#This Row],[Dato]])),Kreditvækst[[#All],[Dato]:[Udlån/BNP (pct. af BNP)]],2,FALSE)-1)*100,NA()),NA())</f>
        <v>#N/A</v>
      </c>
      <c r="F160" s="5">
        <f ca="1">IFERROR((Kreditvækst[Udlån til erhverv (mia. kr.)]/VLOOKUP(DATE(YEAR(Kreditvækst[[#This Row],[Dato]])-1,MONTH(Kreditvækst[[#This Row],[Dato]])+1,1)-1,Kreditvækst[[Dato]:[Udlån til erhverv (mia. kr.)]],3,FALSE)-1)*100,NA())</f>
        <v>-7.1661213050702504</v>
      </c>
      <c r="G160" s="5">
        <f ca="1">IFERROR((Kreditvækst[Udlån til husholdninger (mia. kr.)]/VLOOKUP(DATE(YEAR(Kreditvækst[[#This Row],[Dato]])-1,MONTH(Kreditvækst[[#This Row],[Dato]])+1,1)-1,Kreditvækst[[Dato]:[Udlån til husholdninger (mia. kr.)]],4,FALSE)-1)*100,NA())</f>
        <v>-2.8714745784252926E-2</v>
      </c>
    </row>
    <row r="161" spans="1:7" x14ac:dyDescent="0.3">
      <c r="A161" s="3">
        <v>34059</v>
      </c>
      <c r="B161" s="5">
        <v>146.96138150836651</v>
      </c>
      <c r="C161" s="5">
        <v>440.83106901913794</v>
      </c>
      <c r="D161" s="5">
        <v>648.73965295740857</v>
      </c>
      <c r="E161" s="5">
        <f ca="1">IF(ISNUMBER(Kreditvækst[[#This Row],[Udlån/BNP (pct. af BNP)]]),IFERROR((Kreditvækst[[#This Row],[Udlån/BNP (pct. af BNP)]]/VLOOKUP(DATE(YEAR(Kreditvækst[[#This Row],[Dato]])-1,MONTH(Kreditvækst[[#This Row],[Dato]]),DAY(Kreditvækst[[#This Row],[Dato]])),Kreditvækst[[#All],[Dato]:[Udlån/BNP (pct. af BNP)]],2,FALSE)-1)*100,NA()),NA())</f>
        <v>-7.3788577018133239</v>
      </c>
      <c r="F161" s="5">
        <f ca="1">IFERROR((Kreditvækst[Udlån til erhverv (mia. kr.)]/VLOOKUP(DATE(YEAR(Kreditvækst[[#This Row],[Dato]])-1,MONTH(Kreditvækst[[#This Row],[Dato]])+1,1)-1,Kreditvækst[[Dato]:[Udlån til erhverv (mia. kr.)]],3,FALSE)-1)*100,NA())</f>
        <v>-7.7492260217988935</v>
      </c>
      <c r="G161" s="5">
        <f ca="1">IFERROR((Kreditvækst[Udlån til husholdninger (mia. kr.)]/VLOOKUP(DATE(YEAR(Kreditvækst[[#This Row],[Dato]])-1,MONTH(Kreditvækst[[#This Row],[Dato]])+1,1)-1,Kreditvækst[[Dato]:[Udlån til husholdninger (mia. kr.)]],4,FALSE)-1)*100,NA())</f>
        <v>-1.80325652184119</v>
      </c>
    </row>
    <row r="162" spans="1:7" hidden="1" x14ac:dyDescent="0.3">
      <c r="A162" s="3">
        <v>34089</v>
      </c>
      <c r="B162" s="5"/>
      <c r="C162" s="5">
        <v>434.83670368319338</v>
      </c>
      <c r="D162" s="5">
        <v>645.71260753176807</v>
      </c>
      <c r="E162" s="5" t="e">
        <f ca="1">IF(ISNUMBER(Kreditvækst[[#This Row],[Udlån/BNP (pct. af BNP)]]),IFERROR((Kreditvækst[[#This Row],[Udlån/BNP (pct. af BNP)]]/VLOOKUP(DATE(YEAR(Kreditvækst[[#This Row],[Dato]])-1,MONTH(Kreditvækst[[#This Row],[Dato]]),DAY(Kreditvækst[[#This Row],[Dato]])),Kreditvækst[[#All],[Dato]:[Udlån/BNP (pct. af BNP)]],2,FALSE)-1)*100,NA()),NA())</f>
        <v>#N/A</v>
      </c>
      <c r="F162" s="5">
        <f ca="1">IFERROR((Kreditvækst[Udlån til erhverv (mia. kr.)]/VLOOKUP(DATE(YEAR(Kreditvækst[[#This Row],[Dato]])-1,MONTH(Kreditvækst[[#This Row],[Dato]])+1,1)-1,Kreditvækst[[Dato]:[Udlån til erhverv (mia. kr.)]],3,FALSE)-1)*100,NA())</f>
        <v>-7.3047652341123754</v>
      </c>
      <c r="G162" s="5">
        <f ca="1">IFERROR((Kreditvækst[Udlån til husholdninger (mia. kr.)]/VLOOKUP(DATE(YEAR(Kreditvækst[[#This Row],[Dato]])-1,MONTH(Kreditvækst[[#This Row],[Dato]])+1,1)-1,Kreditvækst[[Dato]:[Udlån til husholdninger (mia. kr.)]],4,FALSE)-1)*100,NA())</f>
        <v>-1.7785512865601261</v>
      </c>
    </row>
    <row r="163" spans="1:7" hidden="1" x14ac:dyDescent="0.3">
      <c r="A163" s="3">
        <v>34120</v>
      </c>
      <c r="B163" s="5"/>
      <c r="C163" s="5">
        <v>436.59541912057233</v>
      </c>
      <c r="D163" s="5">
        <v>645.89465554424351</v>
      </c>
      <c r="E163" s="5" t="e">
        <f ca="1">IF(ISNUMBER(Kreditvækst[[#This Row],[Udlån/BNP (pct. af BNP)]]),IFERROR((Kreditvækst[[#This Row],[Udlån/BNP (pct. af BNP)]]/VLOOKUP(DATE(YEAR(Kreditvækst[[#This Row],[Dato]])-1,MONTH(Kreditvækst[[#This Row],[Dato]]),DAY(Kreditvækst[[#This Row],[Dato]])),Kreditvækst[[#All],[Dato]:[Udlån/BNP (pct. af BNP)]],2,FALSE)-1)*100,NA()),NA())</f>
        <v>#N/A</v>
      </c>
      <c r="F163" s="5">
        <f ca="1">IFERROR((Kreditvækst[Udlån til erhverv (mia. kr.)]/VLOOKUP(DATE(YEAR(Kreditvækst[[#This Row],[Dato]])-1,MONTH(Kreditvækst[[#This Row],[Dato]])+1,1)-1,Kreditvækst[[Dato]:[Udlån til erhverv (mia. kr.)]],3,FALSE)-1)*100,NA())</f>
        <v>-6.7067339654277696</v>
      </c>
      <c r="G163" s="5">
        <f ca="1">IFERROR((Kreditvækst[Udlån til husholdninger (mia. kr.)]/VLOOKUP(DATE(YEAR(Kreditvækst[[#This Row],[Dato]])-1,MONTH(Kreditvækst[[#This Row],[Dato]])+1,1)-1,Kreditvækst[[Dato]:[Udlån til husholdninger (mia. kr.)]],4,FALSE)-1)*100,NA())</f>
        <v>-1.3897621266604987</v>
      </c>
    </row>
    <row r="164" spans="1:7" x14ac:dyDescent="0.3">
      <c r="A164" s="3">
        <v>34150</v>
      </c>
      <c r="B164" s="5">
        <v>146.11720015724791</v>
      </c>
      <c r="C164" s="5">
        <v>437.77898714404444</v>
      </c>
      <c r="D164" s="5">
        <v>648.02091967755382</v>
      </c>
      <c r="E164" s="5">
        <f ca="1">IF(ISNUMBER(Kreditvækst[[#This Row],[Udlån/BNP (pct. af BNP)]]),IFERROR((Kreditvækst[[#This Row],[Udlån/BNP (pct. af BNP)]]/VLOOKUP(DATE(YEAR(Kreditvækst[[#This Row],[Dato]])-1,MONTH(Kreditvækst[[#This Row],[Dato]]),DAY(Kreditvækst[[#This Row],[Dato]])),Kreditvækst[[#All],[Dato]:[Udlån/BNP (pct. af BNP)]],2,FALSE)-1)*100,NA()),NA())</f>
        <v>-6.8459943173744158</v>
      </c>
      <c r="F164" s="5">
        <f ca="1">IFERROR((Kreditvækst[Udlån til erhverv (mia. kr.)]/VLOOKUP(DATE(YEAR(Kreditvækst[[#This Row],[Dato]])-1,MONTH(Kreditvækst[[#This Row],[Dato]])+1,1)-1,Kreditvækst[[Dato]:[Udlån til erhverv (mia. kr.)]],3,FALSE)-1)*100,NA())</f>
        <v>-7.2543309744769751</v>
      </c>
      <c r="G164" s="5">
        <f ca="1">IFERROR((Kreditvækst[Udlån til husholdninger (mia. kr.)]/VLOOKUP(DATE(YEAR(Kreditvækst[[#This Row],[Dato]])-1,MONTH(Kreditvækst[[#This Row],[Dato]])+1,1)-1,Kreditvækst[[Dato]:[Udlån til husholdninger (mia. kr.)]],4,FALSE)-1)*100,NA())</f>
        <v>-1.9894015353707273</v>
      </c>
    </row>
    <row r="165" spans="1:7" hidden="1" x14ac:dyDescent="0.3">
      <c r="A165" s="3">
        <v>34181</v>
      </c>
      <c r="B165" s="5"/>
      <c r="C165" s="5">
        <v>430.47123467837167</v>
      </c>
      <c r="D165" s="5">
        <v>641.86243448659059</v>
      </c>
      <c r="E165" s="5" t="e">
        <f ca="1">IF(ISNUMBER(Kreditvækst[[#This Row],[Udlån/BNP (pct. af BNP)]]),IFERROR((Kreditvækst[[#This Row],[Udlån/BNP (pct. af BNP)]]/VLOOKUP(DATE(YEAR(Kreditvækst[[#This Row],[Dato]])-1,MONTH(Kreditvækst[[#This Row],[Dato]]),DAY(Kreditvækst[[#This Row],[Dato]])),Kreditvækst[[#All],[Dato]:[Udlån/BNP (pct. af BNP)]],2,FALSE)-1)*100,NA()),NA())</f>
        <v>#N/A</v>
      </c>
      <c r="F165" s="5">
        <f ca="1">IFERROR((Kreditvækst[Udlån til erhverv (mia. kr.)]/VLOOKUP(DATE(YEAR(Kreditvækst[[#This Row],[Dato]])-1,MONTH(Kreditvækst[[#This Row],[Dato]])+1,1)-1,Kreditvækst[[Dato]:[Udlån til erhverv (mia. kr.)]],3,FALSE)-1)*100,NA())</f>
        <v>-6.1585999922325723</v>
      </c>
      <c r="G165" s="5">
        <f ca="1">IFERROR((Kreditvækst[Udlån til husholdninger (mia. kr.)]/VLOOKUP(DATE(YEAR(Kreditvækst[[#This Row],[Dato]])-1,MONTH(Kreditvækst[[#This Row],[Dato]])+1,1)-1,Kreditvækst[[Dato]:[Udlån til husholdninger (mia. kr.)]],4,FALSE)-1)*100,NA())</f>
        <v>-1.6286163792746056</v>
      </c>
    </row>
    <row r="166" spans="1:7" hidden="1" x14ac:dyDescent="0.3">
      <c r="A166" s="3">
        <v>34212</v>
      </c>
      <c r="B166" s="5"/>
      <c r="C166" s="5">
        <v>435.27703236398213</v>
      </c>
      <c r="D166" s="5">
        <v>645.15666876912121</v>
      </c>
      <c r="E166" s="5" t="e">
        <f ca="1">IF(ISNUMBER(Kreditvækst[[#This Row],[Udlån/BNP (pct. af BNP)]]),IFERROR((Kreditvækst[[#This Row],[Udlån/BNP (pct. af BNP)]]/VLOOKUP(DATE(YEAR(Kreditvækst[[#This Row],[Dato]])-1,MONTH(Kreditvækst[[#This Row],[Dato]]),DAY(Kreditvækst[[#This Row],[Dato]])),Kreditvækst[[#All],[Dato]:[Udlån/BNP (pct. af BNP)]],2,FALSE)-1)*100,NA()),NA())</f>
        <v>#N/A</v>
      </c>
      <c r="F166" s="5">
        <f ca="1">IFERROR((Kreditvækst[Udlån til erhverv (mia. kr.)]/VLOOKUP(DATE(YEAR(Kreditvækst[[#This Row],[Dato]])-1,MONTH(Kreditvækst[[#This Row],[Dato]])+1,1)-1,Kreditvækst[[Dato]:[Udlån til erhverv (mia. kr.)]],3,FALSE)-1)*100,NA())</f>
        <v>-5.0616583782781337</v>
      </c>
      <c r="G166" s="5">
        <f ca="1">IFERROR((Kreditvækst[Udlån til husholdninger (mia. kr.)]/VLOOKUP(DATE(YEAR(Kreditvækst[[#This Row],[Dato]])-1,MONTH(Kreditvækst[[#This Row],[Dato]])+1,1)-1,Kreditvækst[[Dato]:[Udlån til husholdninger (mia. kr.)]],4,FALSE)-1)*100,NA())</f>
        <v>-1.1177985889383568</v>
      </c>
    </row>
    <row r="167" spans="1:7" x14ac:dyDescent="0.3">
      <c r="A167" s="3">
        <v>34242</v>
      </c>
      <c r="B167" s="5">
        <v>145.18463498560257</v>
      </c>
      <c r="C167" s="5">
        <v>429.18059386077891</v>
      </c>
      <c r="D167" s="5">
        <v>653.42716457819415</v>
      </c>
      <c r="E167" s="5">
        <f ca="1">IF(ISNUMBER(Kreditvækst[[#This Row],[Udlån/BNP (pct. af BNP)]]),IFERROR((Kreditvækst[[#This Row],[Udlån/BNP (pct. af BNP)]]/VLOOKUP(DATE(YEAR(Kreditvækst[[#This Row],[Dato]])-1,MONTH(Kreditvækst[[#This Row],[Dato]]),DAY(Kreditvækst[[#This Row],[Dato]])),Kreditvækst[[#All],[Dato]:[Udlån/BNP (pct. af BNP)]],2,FALSE)-1)*100,NA()),NA())</f>
        <v>-5.272229740125411</v>
      </c>
      <c r="F167" s="5">
        <f ca="1">IFERROR((Kreditvækst[Udlån til erhverv (mia. kr.)]/VLOOKUP(DATE(YEAR(Kreditvækst[[#This Row],[Dato]])-1,MONTH(Kreditvækst[[#This Row],[Dato]])+1,1)-1,Kreditvækst[[Dato]:[Udlån til erhverv (mia. kr.)]],3,FALSE)-1)*100,NA())</f>
        <v>-6.6669547060322802</v>
      </c>
      <c r="G167" s="5">
        <f ca="1">IFERROR((Kreditvækst[Udlån til husholdninger (mia. kr.)]/VLOOKUP(DATE(YEAR(Kreditvækst[[#This Row],[Dato]])-1,MONTH(Kreditvækst[[#This Row],[Dato]])+1,1)-1,Kreditvækst[[Dato]:[Udlån til husholdninger (mia. kr.)]],4,FALSE)-1)*100,NA())</f>
        <v>-0.85934290546504366</v>
      </c>
    </row>
    <row r="168" spans="1:7" hidden="1" x14ac:dyDescent="0.3">
      <c r="A168" s="3">
        <v>34273</v>
      </c>
      <c r="B168" s="5"/>
      <c r="C168" s="5">
        <v>418.50324408127074</v>
      </c>
      <c r="D168" s="5">
        <v>652.63749962348129</v>
      </c>
      <c r="E168" s="5" t="e">
        <f ca="1">IF(ISNUMBER(Kreditvækst[[#This Row],[Udlån/BNP (pct. af BNP)]]),IFERROR((Kreditvækst[[#This Row],[Udlån/BNP (pct. af BNP)]]/VLOOKUP(DATE(YEAR(Kreditvækst[[#This Row],[Dato]])-1,MONTH(Kreditvækst[[#This Row],[Dato]]),DAY(Kreditvækst[[#This Row],[Dato]])),Kreditvækst[[#All],[Dato]:[Udlån/BNP (pct. af BNP)]],2,FALSE)-1)*100,NA()),NA())</f>
        <v>#N/A</v>
      </c>
      <c r="F168" s="5">
        <f ca="1">IFERROR((Kreditvækst[Udlån til erhverv (mia. kr.)]/VLOOKUP(DATE(YEAR(Kreditvækst[[#This Row],[Dato]])-1,MONTH(Kreditvækst[[#This Row],[Dato]])+1,1)-1,Kreditvækst[[Dato]:[Udlån til erhverv (mia. kr.)]],3,FALSE)-1)*100,NA())</f>
        <v>-7.2574499819782474</v>
      </c>
      <c r="G168" s="5">
        <f ca="1">IFERROR((Kreditvækst[Udlån til husholdninger (mia. kr.)]/VLOOKUP(DATE(YEAR(Kreditvækst[[#This Row],[Dato]])-1,MONTH(Kreditvækst[[#This Row],[Dato]])+1,1)-1,Kreditvækst[[Dato]:[Udlån til husholdninger (mia. kr.)]],4,FALSE)-1)*100,NA())</f>
        <v>-0.1621857198086829</v>
      </c>
    </row>
    <row r="169" spans="1:7" hidden="1" x14ac:dyDescent="0.3">
      <c r="A169" s="3">
        <v>34303</v>
      </c>
      <c r="B169" s="5"/>
      <c r="C169" s="5">
        <v>414.39490005108337</v>
      </c>
      <c r="D169" s="5">
        <v>654.58829640073463</v>
      </c>
      <c r="E169" s="5" t="e">
        <f ca="1">IF(ISNUMBER(Kreditvækst[[#This Row],[Udlån/BNP (pct. af BNP)]]),IFERROR((Kreditvækst[[#This Row],[Udlån/BNP (pct. af BNP)]]/VLOOKUP(DATE(YEAR(Kreditvækst[[#This Row],[Dato]])-1,MONTH(Kreditvækst[[#This Row],[Dato]]),DAY(Kreditvækst[[#This Row],[Dato]])),Kreditvækst[[#All],[Dato]:[Udlån/BNP (pct. af BNP)]],2,FALSE)-1)*100,NA()),NA())</f>
        <v>#N/A</v>
      </c>
      <c r="F169" s="5">
        <f ca="1">IFERROR((Kreditvækst[Udlån til erhverv (mia. kr.)]/VLOOKUP(DATE(YEAR(Kreditvækst[[#This Row],[Dato]])-1,MONTH(Kreditvækst[[#This Row],[Dato]])+1,1)-1,Kreditvækst[[Dato]:[Udlån til erhverv (mia. kr.)]],3,FALSE)-1)*100,NA())</f>
        <v>-8.5372787580806353</v>
      </c>
      <c r="G169" s="5">
        <f ca="1">IFERROR((Kreditvækst[Udlån til husholdninger (mia. kr.)]/VLOOKUP(DATE(YEAR(Kreditvækst[[#This Row],[Dato]])-1,MONTH(Kreditvækst[[#This Row],[Dato]])+1,1)-1,Kreditvækst[[Dato]:[Udlån til husholdninger (mia. kr.)]],4,FALSE)-1)*100,NA())</f>
        <v>0.15218072681695283</v>
      </c>
    </row>
    <row r="170" spans="1:7" x14ac:dyDescent="0.3">
      <c r="A170" s="3">
        <v>34334</v>
      </c>
      <c r="B170" s="5">
        <v>143.7277637612809</v>
      </c>
      <c r="C170" s="5">
        <v>410.09680580233317</v>
      </c>
      <c r="D170" s="5">
        <v>673.50453217856625</v>
      </c>
      <c r="E170" s="5">
        <f ca="1">IF(ISNUMBER(Kreditvækst[[#This Row],[Udlån/BNP (pct. af BNP)]]),IFERROR((Kreditvækst[[#This Row],[Udlån/BNP (pct. af BNP)]]/VLOOKUP(DATE(YEAR(Kreditvækst[[#This Row],[Dato]])-1,MONTH(Kreditvækst[[#This Row],[Dato]]),DAY(Kreditvækst[[#This Row],[Dato]])),Kreditvækst[[#All],[Dato]:[Udlån/BNP (pct. af BNP)]],2,FALSE)-1)*100,NA()),NA())</f>
        <v>-3.7450454346634854</v>
      </c>
      <c r="F170" s="5">
        <f ca="1">IFERROR((Kreditvækst[Udlån til erhverv (mia. kr.)]/VLOOKUP(DATE(YEAR(Kreditvækst[[#This Row],[Dato]])-1,MONTH(Kreditvækst[[#This Row],[Dato]])+1,1)-1,Kreditvækst[[Dato]:[Udlån til erhverv (mia. kr.)]],3,FALSE)-1)*100,NA())</f>
        <v>-8.2989158956375153</v>
      </c>
      <c r="G170" s="5">
        <f ca="1">IFERROR((Kreditvækst[Udlån til husholdninger (mia. kr.)]/VLOOKUP(DATE(YEAR(Kreditvækst[[#This Row],[Dato]])-1,MONTH(Kreditvækst[[#This Row],[Dato]])+1,1)-1,Kreditvækst[[Dato]:[Udlån til husholdninger (mia. kr.)]],4,FALSE)-1)*100,NA())</f>
        <v>1.9524722270951367</v>
      </c>
    </row>
    <row r="171" spans="1:7" hidden="1" x14ac:dyDescent="0.3">
      <c r="A171" s="3">
        <v>34365</v>
      </c>
      <c r="B171" s="5"/>
      <c r="C171" s="5">
        <v>406.49553040994465</v>
      </c>
      <c r="D171" s="5">
        <v>666.67288162748696</v>
      </c>
      <c r="E171" s="5" t="e">
        <f ca="1">IF(ISNUMBER(Kreditvækst[[#This Row],[Udlån/BNP (pct. af BNP)]]),IFERROR((Kreditvækst[[#This Row],[Udlån/BNP (pct. af BNP)]]/VLOOKUP(DATE(YEAR(Kreditvækst[[#This Row],[Dato]])-1,MONTH(Kreditvækst[[#This Row],[Dato]]),DAY(Kreditvækst[[#This Row],[Dato]])),Kreditvækst[[#All],[Dato]:[Udlån/BNP (pct. af BNP)]],2,FALSE)-1)*100,NA()),NA())</f>
        <v>#N/A</v>
      </c>
      <c r="F171" s="5">
        <f ca="1">IFERROR((Kreditvækst[Udlån til erhverv (mia. kr.)]/VLOOKUP(DATE(YEAR(Kreditvækst[[#This Row],[Dato]])-1,MONTH(Kreditvækst[[#This Row],[Dato]])+1,1)-1,Kreditvækst[[Dato]:[Udlån til erhverv (mia. kr.)]],3,FALSE)-1)*100,NA())</f>
        <v>-7.8642909526215998</v>
      </c>
      <c r="G171" s="5">
        <f ca="1">IFERROR((Kreditvækst[Udlån til husholdninger (mia. kr.)]/VLOOKUP(DATE(YEAR(Kreditvækst[[#This Row],[Dato]])-1,MONTH(Kreditvækst[[#This Row],[Dato]])+1,1)-1,Kreditvækst[[Dato]:[Udlån til husholdninger (mia. kr.)]],4,FALSE)-1)*100,NA())</f>
        <v>1.8953753260662509</v>
      </c>
    </row>
    <row r="172" spans="1:7" hidden="1" x14ac:dyDescent="0.3">
      <c r="A172" s="3">
        <v>34393</v>
      </c>
      <c r="B172" s="5"/>
      <c r="C172" s="5">
        <v>413.23767230577107</v>
      </c>
      <c r="D172" s="5">
        <v>674.0202341335721</v>
      </c>
      <c r="E172" s="5" t="e">
        <f ca="1">IF(ISNUMBER(Kreditvækst[[#This Row],[Udlån/BNP (pct. af BNP)]]),IFERROR((Kreditvækst[[#This Row],[Udlån/BNP (pct. af BNP)]]/VLOOKUP(DATE(YEAR(Kreditvækst[[#This Row],[Dato]])-1,MONTH(Kreditvækst[[#This Row],[Dato]]),DAY(Kreditvækst[[#This Row],[Dato]])),Kreditvækst[[#All],[Dato]:[Udlån/BNP (pct. af BNP)]],2,FALSE)-1)*100,NA()),NA())</f>
        <v>#N/A</v>
      </c>
      <c r="F172" s="5">
        <f ca="1">IFERROR((Kreditvækst[Udlån til erhverv (mia. kr.)]/VLOOKUP(DATE(YEAR(Kreditvækst[[#This Row],[Dato]])-1,MONTH(Kreditvækst[[#This Row],[Dato]])+1,1)-1,Kreditvækst[[Dato]:[Udlån til erhverv (mia. kr.)]],3,FALSE)-1)*100,NA())</f>
        <v>-6.4523485776566076</v>
      </c>
      <c r="G172" s="5">
        <f ca="1">IFERROR((Kreditvækst[Udlån til husholdninger (mia. kr.)]/VLOOKUP(DATE(YEAR(Kreditvækst[[#This Row],[Dato]])-1,MONTH(Kreditvækst[[#This Row],[Dato]])+1,1)-1,Kreditvækst[[Dato]:[Udlån til husholdninger (mia. kr.)]],4,FALSE)-1)*100,NA())</f>
        <v>3.2002915452229885</v>
      </c>
    </row>
    <row r="173" spans="1:7" x14ac:dyDescent="0.3">
      <c r="A173" s="3">
        <v>34424</v>
      </c>
      <c r="B173" s="5">
        <v>143.58518398908222</v>
      </c>
      <c r="C173" s="5">
        <v>412.00125612759228</v>
      </c>
      <c r="D173" s="5">
        <v>683.87248473242721</v>
      </c>
      <c r="E173" s="5">
        <f ca="1">IF(ISNUMBER(Kreditvækst[[#This Row],[Udlån/BNP (pct. af BNP)]]),IFERROR((Kreditvækst[[#This Row],[Udlån/BNP (pct. af BNP)]]/VLOOKUP(DATE(YEAR(Kreditvækst[[#This Row],[Dato]])-1,MONTH(Kreditvækst[[#This Row],[Dato]]),DAY(Kreditvækst[[#This Row],[Dato]])),Kreditvækst[[#All],[Dato]:[Udlån/BNP (pct. af BNP)]],2,FALSE)-1)*100,NA()),NA())</f>
        <v>-2.2973365414995617</v>
      </c>
      <c r="F173" s="5">
        <f ca="1">IFERROR((Kreditvækst[Udlån til erhverv (mia. kr.)]/VLOOKUP(DATE(YEAR(Kreditvækst[[#This Row],[Dato]])-1,MONTH(Kreditvækst[[#This Row],[Dato]])+1,1)-1,Kreditvækst[[Dato]:[Udlån til erhverv (mia. kr.)]],3,FALSE)-1)*100,NA())</f>
        <v>-6.5398777258809933</v>
      </c>
      <c r="G173" s="5">
        <f ca="1">IFERROR((Kreditvækst[Udlån til husholdninger (mia. kr.)]/VLOOKUP(DATE(YEAR(Kreditvækst[[#This Row],[Dato]])-1,MONTH(Kreditvækst[[#This Row],[Dato]])+1,1)-1,Kreditvækst[[Dato]:[Udlån til husholdninger (mia. kr.)]],4,FALSE)-1)*100,NA())</f>
        <v>5.4155517725575475</v>
      </c>
    </row>
    <row r="174" spans="1:7" hidden="1" x14ac:dyDescent="0.3">
      <c r="A174" s="3">
        <v>34454</v>
      </c>
      <c r="B174" s="5"/>
      <c r="C174" s="5">
        <v>402.38072046302506</v>
      </c>
      <c r="D174" s="5">
        <v>672.34145632912191</v>
      </c>
      <c r="E174" s="5" t="e">
        <f ca="1">IF(ISNUMBER(Kreditvækst[[#This Row],[Udlån/BNP (pct. af BNP)]]),IFERROR((Kreditvækst[[#This Row],[Udlån/BNP (pct. af BNP)]]/VLOOKUP(DATE(YEAR(Kreditvækst[[#This Row],[Dato]])-1,MONTH(Kreditvækst[[#This Row],[Dato]]),DAY(Kreditvækst[[#This Row],[Dato]])),Kreditvækst[[#All],[Dato]:[Udlån/BNP (pct. af BNP)]],2,FALSE)-1)*100,NA()),NA())</f>
        <v>#N/A</v>
      </c>
      <c r="F174" s="5">
        <f ca="1">IFERROR((Kreditvækst[Udlån til erhverv (mia. kr.)]/VLOOKUP(DATE(YEAR(Kreditvækst[[#This Row],[Dato]])-1,MONTH(Kreditvækst[[#This Row],[Dato]])+1,1)-1,Kreditvækst[[Dato]:[Udlån til erhverv (mia. kr.)]],3,FALSE)-1)*100,NA())</f>
        <v>-7.4639474877020939</v>
      </c>
      <c r="G174" s="5">
        <f ca="1">IFERROR((Kreditvækst[Udlån til husholdninger (mia. kr.)]/VLOOKUP(DATE(YEAR(Kreditvækst[[#This Row],[Dato]])-1,MONTH(Kreditvækst[[#This Row],[Dato]])+1,1)-1,Kreditvækst[[Dato]:[Udlån til husholdninger (mia. kr.)]],4,FALSE)-1)*100,NA())</f>
        <v>4.1239474786070041</v>
      </c>
    </row>
    <row r="175" spans="1:7" hidden="1" x14ac:dyDescent="0.3">
      <c r="A175" s="3">
        <v>34485</v>
      </c>
      <c r="B175" s="5"/>
      <c r="C175" s="5">
        <v>402.72611002644584</v>
      </c>
      <c r="D175" s="5">
        <v>677.23190877960621</v>
      </c>
      <c r="E175" s="5" t="e">
        <f ca="1">IF(ISNUMBER(Kreditvækst[[#This Row],[Udlån/BNP (pct. af BNP)]]),IFERROR((Kreditvækst[[#This Row],[Udlån/BNP (pct. af BNP)]]/VLOOKUP(DATE(YEAR(Kreditvækst[[#This Row],[Dato]])-1,MONTH(Kreditvækst[[#This Row],[Dato]]),DAY(Kreditvækst[[#This Row],[Dato]])),Kreditvækst[[#All],[Dato]:[Udlån/BNP (pct. af BNP)]],2,FALSE)-1)*100,NA()),NA())</f>
        <v>#N/A</v>
      </c>
      <c r="F175" s="5">
        <f ca="1">IFERROR((Kreditvækst[Udlån til erhverv (mia. kr.)]/VLOOKUP(DATE(YEAR(Kreditvækst[[#This Row],[Dato]])-1,MONTH(Kreditvækst[[#This Row],[Dato]])+1,1)-1,Kreditvækst[[Dato]:[Udlån til erhverv (mia. kr.)]],3,FALSE)-1)*100,NA())</f>
        <v>-7.7575960742668704</v>
      </c>
      <c r="G175" s="5">
        <f ca="1">IFERROR((Kreditvækst[Udlån til husholdninger (mia. kr.)]/VLOOKUP(DATE(YEAR(Kreditvækst[[#This Row],[Dato]])-1,MONTH(Kreditvækst[[#This Row],[Dato]])+1,1)-1,Kreditvækst[[Dato]:[Udlån til husholdninger (mia. kr.)]],4,FALSE)-1)*100,NA())</f>
        <v>4.8517591787405889</v>
      </c>
    </row>
    <row r="176" spans="1:7" x14ac:dyDescent="0.3">
      <c r="A176" s="3">
        <v>34515</v>
      </c>
      <c r="B176" s="5">
        <v>140.11396804713684</v>
      </c>
      <c r="C176" s="5">
        <v>406.41938702081814</v>
      </c>
      <c r="D176" s="5">
        <v>687.32811852302109</v>
      </c>
      <c r="E176" s="5">
        <f ca="1">IF(ISNUMBER(Kreditvækst[[#This Row],[Udlån/BNP (pct. af BNP)]]),IFERROR((Kreditvækst[[#This Row],[Udlån/BNP (pct. af BNP)]]/VLOOKUP(DATE(YEAR(Kreditvækst[[#This Row],[Dato]])-1,MONTH(Kreditvækst[[#This Row],[Dato]]),DAY(Kreditvækst[[#This Row],[Dato]])),Kreditvækst[[#All],[Dato]:[Udlån/BNP (pct. af BNP)]],2,FALSE)-1)*100,NA()),NA())</f>
        <v>-4.1085047507415489</v>
      </c>
      <c r="F176" s="5">
        <f ca="1">IFERROR((Kreditvækst[Udlån til erhverv (mia. kr.)]/VLOOKUP(DATE(YEAR(Kreditvækst[[#This Row],[Dato]])-1,MONTH(Kreditvækst[[#This Row],[Dato]])+1,1)-1,Kreditvækst[[Dato]:[Udlån til erhverv (mia. kr.)]],3,FALSE)-1)*100,NA())</f>
        <v>-7.1633406454266186</v>
      </c>
      <c r="G176" s="5">
        <f ca="1">IFERROR((Kreditvækst[Udlån til husholdninger (mia. kr.)]/VLOOKUP(DATE(YEAR(Kreditvækst[[#This Row],[Dato]])-1,MONTH(Kreditvækst[[#This Row],[Dato]])+1,1)-1,Kreditvækst[[Dato]:[Udlån til husholdninger (mia. kr.)]],4,FALSE)-1)*100,NA())</f>
        <v>6.0657299250502561</v>
      </c>
    </row>
    <row r="177" spans="1:7" hidden="1" x14ac:dyDescent="0.3">
      <c r="A177" s="3">
        <v>34546</v>
      </c>
      <c r="B177" s="5"/>
      <c r="C177" s="5">
        <v>395.02254020892269</v>
      </c>
      <c r="D177" s="5">
        <v>672.48433948487354</v>
      </c>
      <c r="E177" s="5" t="e">
        <f ca="1">IF(ISNUMBER(Kreditvækst[[#This Row],[Udlån/BNP (pct. af BNP)]]),IFERROR((Kreditvækst[[#This Row],[Udlån/BNP (pct. af BNP)]]/VLOOKUP(DATE(YEAR(Kreditvækst[[#This Row],[Dato]])-1,MONTH(Kreditvækst[[#This Row],[Dato]]),DAY(Kreditvækst[[#This Row],[Dato]])),Kreditvækst[[#All],[Dato]:[Udlån/BNP (pct. af BNP)]],2,FALSE)-1)*100,NA()),NA())</f>
        <v>#N/A</v>
      </c>
      <c r="F177" s="5">
        <f ca="1">IFERROR((Kreditvækst[Udlån til erhverv (mia. kr.)]/VLOOKUP(DATE(YEAR(Kreditvækst[[#This Row],[Dato]])-1,MONTH(Kreditvækst[[#This Row],[Dato]])+1,1)-1,Kreditvækst[[Dato]:[Udlån til erhverv (mia. kr.)]],3,FALSE)-1)*100,NA())</f>
        <v>-8.2348578984457799</v>
      </c>
      <c r="G177" s="5">
        <f ca="1">IFERROR((Kreditvækst[Udlån til husholdninger (mia. kr.)]/VLOOKUP(DATE(YEAR(Kreditvækst[[#This Row],[Dato]])-1,MONTH(Kreditvækst[[#This Row],[Dato]])+1,1)-1,Kreditvækst[[Dato]:[Udlån til husholdninger (mia. kr.)]],4,FALSE)-1)*100,NA())</f>
        <v>4.7707894017472219</v>
      </c>
    </row>
    <row r="178" spans="1:7" hidden="1" x14ac:dyDescent="0.3">
      <c r="A178" s="3">
        <v>34577</v>
      </c>
      <c r="B178" s="5"/>
      <c r="C178" s="5">
        <v>397.5008320237115</v>
      </c>
      <c r="D178" s="5">
        <v>675.22142335245519</v>
      </c>
      <c r="E178" s="5" t="e">
        <f ca="1">IF(ISNUMBER(Kreditvækst[[#This Row],[Udlån/BNP (pct. af BNP)]]),IFERROR((Kreditvækst[[#This Row],[Udlån/BNP (pct. af BNP)]]/VLOOKUP(DATE(YEAR(Kreditvækst[[#This Row],[Dato]])-1,MONTH(Kreditvækst[[#This Row],[Dato]]),DAY(Kreditvækst[[#This Row],[Dato]])),Kreditvækst[[#All],[Dato]:[Udlån/BNP (pct. af BNP)]],2,FALSE)-1)*100,NA()),NA())</f>
        <v>#N/A</v>
      </c>
      <c r="F178" s="5">
        <f ca="1">IFERROR((Kreditvækst[Udlån til erhverv (mia. kr.)]/VLOOKUP(DATE(YEAR(Kreditvækst[[#This Row],[Dato]])-1,MONTH(Kreditvækst[[#This Row],[Dato]])+1,1)-1,Kreditvækst[[Dato]:[Udlån til erhverv (mia. kr.)]],3,FALSE)-1)*100,NA())</f>
        <v>-8.6786569314509237</v>
      </c>
      <c r="G178" s="5">
        <f ca="1">IFERROR((Kreditvækst[Udlån til husholdninger (mia. kr.)]/VLOOKUP(DATE(YEAR(Kreditvækst[[#This Row],[Dato]])-1,MONTH(Kreditvækst[[#This Row],[Dato]])+1,1)-1,Kreditvækst[[Dato]:[Udlån til husholdninger (mia. kr.)]],4,FALSE)-1)*100,NA())</f>
        <v>4.6600703424013012</v>
      </c>
    </row>
    <row r="179" spans="1:7" x14ac:dyDescent="0.3">
      <c r="A179" s="3">
        <v>34607</v>
      </c>
      <c r="B179" s="5">
        <v>135.93301875936146</v>
      </c>
      <c r="C179" s="5">
        <v>394.09690840422797</v>
      </c>
      <c r="D179" s="5">
        <v>686.64634695807911</v>
      </c>
      <c r="E179" s="5">
        <f ca="1">IF(ISNUMBER(Kreditvækst[[#This Row],[Udlån/BNP (pct. af BNP)]]),IFERROR((Kreditvækst[[#This Row],[Udlån/BNP (pct. af BNP)]]/VLOOKUP(DATE(YEAR(Kreditvækst[[#This Row],[Dato]])-1,MONTH(Kreditvækst[[#This Row],[Dato]]),DAY(Kreditvækst[[#This Row],[Dato]])),Kreditvækst[[#All],[Dato]:[Udlån/BNP (pct. af BNP)]],2,FALSE)-1)*100,NA()),NA())</f>
        <v>-6.372310835205508</v>
      </c>
      <c r="F179" s="5">
        <f ca="1">IFERROR((Kreditvækst[Udlån til erhverv (mia. kr.)]/VLOOKUP(DATE(YEAR(Kreditvækst[[#This Row],[Dato]])-1,MONTH(Kreditvækst[[#This Row],[Dato]])+1,1)-1,Kreditvækst[[Dato]:[Udlån til erhverv (mia. kr.)]],3,FALSE)-1)*100,NA())</f>
        <v>-8.1745740507390359</v>
      </c>
      <c r="G179" s="5">
        <f ca="1">IFERROR((Kreditvækst[Udlån til husholdninger (mia. kr.)]/VLOOKUP(DATE(YEAR(Kreditvækst[[#This Row],[Dato]])-1,MONTH(Kreditvækst[[#This Row],[Dato]])+1,1)-1,Kreditvækst[[Dato]:[Udlån til husholdninger (mia. kr.)]],4,FALSE)-1)*100,NA())</f>
        <v>5.0838385945170872</v>
      </c>
    </row>
    <row r="180" spans="1:7" hidden="1" x14ac:dyDescent="0.3">
      <c r="A180" s="3">
        <v>34638</v>
      </c>
      <c r="B180" s="5"/>
      <c r="C180" s="5">
        <v>388.02969775746351</v>
      </c>
      <c r="D180" s="5">
        <v>677.90398830722927</v>
      </c>
      <c r="E180" s="5" t="e">
        <f ca="1">IF(ISNUMBER(Kreditvækst[[#This Row],[Udlån/BNP (pct. af BNP)]]),IFERROR((Kreditvækst[[#This Row],[Udlån/BNP (pct. af BNP)]]/VLOOKUP(DATE(YEAR(Kreditvækst[[#This Row],[Dato]])-1,MONTH(Kreditvækst[[#This Row],[Dato]]),DAY(Kreditvækst[[#This Row],[Dato]])),Kreditvækst[[#All],[Dato]:[Udlån/BNP (pct. af BNP)]],2,FALSE)-1)*100,NA()),NA())</f>
        <v>#N/A</v>
      </c>
      <c r="F180" s="5">
        <f ca="1">IFERROR((Kreditvækst[Udlån til erhverv (mia. kr.)]/VLOOKUP(DATE(YEAR(Kreditvækst[[#This Row],[Dato]])-1,MONTH(Kreditvækst[[#This Row],[Dato]])+1,1)-1,Kreditvækst[[Dato]:[Udlån til erhverv (mia. kr.)]],3,FALSE)-1)*100,NA())</f>
        <v>-7.2815555804603189</v>
      </c>
      <c r="G180" s="5">
        <f ca="1">IFERROR((Kreditvækst[Udlån til husholdninger (mia. kr.)]/VLOOKUP(DATE(YEAR(Kreditvækst[[#This Row],[Dato]])-1,MONTH(Kreditvækst[[#This Row],[Dato]])+1,1)-1,Kreditvækst[[Dato]:[Udlån til husholdninger (mia. kr.)]],4,FALSE)-1)*100,NA())</f>
        <v>3.8714429830226882</v>
      </c>
    </row>
    <row r="181" spans="1:7" hidden="1" x14ac:dyDescent="0.3">
      <c r="A181" s="3">
        <v>34668</v>
      </c>
      <c r="B181" s="5"/>
      <c r="C181" s="5">
        <v>389.23543765232171</v>
      </c>
      <c r="D181" s="5">
        <v>678.915161901121</v>
      </c>
      <c r="E181" s="5" t="e">
        <f ca="1">IF(ISNUMBER(Kreditvækst[[#This Row],[Udlån/BNP (pct. af BNP)]]),IFERROR((Kreditvækst[[#This Row],[Udlån/BNP (pct. af BNP)]]/VLOOKUP(DATE(YEAR(Kreditvækst[[#This Row],[Dato]])-1,MONTH(Kreditvækst[[#This Row],[Dato]]),DAY(Kreditvækst[[#This Row],[Dato]])),Kreditvækst[[#All],[Dato]:[Udlån/BNP (pct. af BNP)]],2,FALSE)-1)*100,NA()),NA())</f>
        <v>#N/A</v>
      </c>
      <c r="F181" s="5">
        <f ca="1">IFERROR((Kreditvækst[Udlån til erhverv (mia. kr.)]/VLOOKUP(DATE(YEAR(Kreditvækst[[#This Row],[Dato]])-1,MONTH(Kreditvækst[[#This Row],[Dato]])+1,1)-1,Kreditvækst[[Dato]:[Udlån til erhverv (mia. kr.)]],3,FALSE)-1)*100,NA())</f>
        <v>-6.0713735607412662</v>
      </c>
      <c r="G181" s="5">
        <f ca="1">IFERROR((Kreditvækst[Udlån til husholdninger (mia. kr.)]/VLOOKUP(DATE(YEAR(Kreditvækst[[#This Row],[Dato]])-1,MONTH(Kreditvækst[[#This Row],[Dato]])+1,1)-1,Kreditvækst[[Dato]:[Udlån til husholdninger (mia. kr.)]],4,FALSE)-1)*100,NA())</f>
        <v>3.7163612050731931</v>
      </c>
    </row>
    <row r="182" spans="1:7" x14ac:dyDescent="0.3">
      <c r="A182" s="3">
        <v>34699</v>
      </c>
      <c r="B182" s="5">
        <v>132.7749420161845</v>
      </c>
      <c r="C182" s="5">
        <v>389.71274614082068</v>
      </c>
      <c r="D182" s="5">
        <v>688.5888390069565</v>
      </c>
      <c r="E182" s="5">
        <f ca="1">IF(ISNUMBER(Kreditvækst[[#This Row],[Udlån/BNP (pct. af BNP)]]),IFERROR((Kreditvækst[[#This Row],[Udlån/BNP (pct. af BNP)]]/VLOOKUP(DATE(YEAR(Kreditvækst[[#This Row],[Dato]])-1,MONTH(Kreditvækst[[#This Row],[Dato]]),DAY(Kreditvækst[[#This Row],[Dato]])),Kreditvækst[[#All],[Dato]:[Udlån/BNP (pct. af BNP)]],2,FALSE)-1)*100,NA()),NA())</f>
        <v>-7.6205330539255272</v>
      </c>
      <c r="F182" s="5">
        <f ca="1">IFERROR((Kreditvækst[Udlån til erhverv (mia. kr.)]/VLOOKUP(DATE(YEAR(Kreditvækst[[#This Row],[Dato]])-1,MONTH(Kreditvækst[[#This Row],[Dato]])+1,1)-1,Kreditvækst[[Dato]:[Udlån til erhverv (mia. kr.)]],3,FALSE)-1)*100,NA())</f>
        <v>-4.9705482639963776</v>
      </c>
      <c r="G182" s="5">
        <f ca="1">IFERROR((Kreditvækst[Udlån til husholdninger (mia. kr.)]/VLOOKUP(DATE(YEAR(Kreditvækst[[#This Row],[Dato]])-1,MONTH(Kreditvækst[[#This Row],[Dato]])+1,1)-1,Kreditvækst[[Dato]:[Udlån til husholdninger (mia. kr.)]],4,FALSE)-1)*100,NA())</f>
        <v>2.2396741384348884</v>
      </c>
    </row>
    <row r="183" spans="1:7" hidden="1" x14ac:dyDescent="0.3">
      <c r="A183" s="3">
        <v>34730</v>
      </c>
      <c r="B183" s="5"/>
      <c r="C183" s="5">
        <v>384.10325027381793</v>
      </c>
      <c r="D183" s="5">
        <v>680.40039749626692</v>
      </c>
      <c r="E183" s="5" t="e">
        <f ca="1">IF(ISNUMBER(Kreditvækst[[#This Row],[Udlån/BNP (pct. af BNP)]]),IFERROR((Kreditvækst[[#This Row],[Udlån/BNP (pct. af BNP)]]/VLOOKUP(DATE(YEAR(Kreditvækst[[#This Row],[Dato]])-1,MONTH(Kreditvækst[[#This Row],[Dato]]),DAY(Kreditvækst[[#This Row],[Dato]])),Kreditvækst[[#All],[Dato]:[Udlån/BNP (pct. af BNP)]],2,FALSE)-1)*100,NA()),NA())</f>
        <v>#N/A</v>
      </c>
      <c r="F183" s="5">
        <f ca="1">IFERROR((Kreditvækst[Udlån til erhverv (mia. kr.)]/VLOOKUP(DATE(YEAR(Kreditvækst[[#This Row],[Dato]])-1,MONTH(Kreditvækst[[#This Row],[Dato]])+1,1)-1,Kreditvækst[[Dato]:[Udlån til erhverv (mia. kr.)]],3,FALSE)-1)*100,NA())</f>
        <v>-5.5086165679471115</v>
      </c>
      <c r="G183" s="5">
        <f ca="1">IFERROR((Kreditvækst[Udlån til husholdninger (mia. kr.)]/VLOOKUP(DATE(YEAR(Kreditvækst[[#This Row],[Dato]])-1,MONTH(Kreditvækst[[#This Row],[Dato]])+1,1)-1,Kreditvækst[[Dato]:[Udlån til husholdninger (mia. kr.)]],4,FALSE)-1)*100,NA())</f>
        <v>2.0591081844019588</v>
      </c>
    </row>
    <row r="184" spans="1:7" hidden="1" x14ac:dyDescent="0.3">
      <c r="A184" s="3">
        <v>34758</v>
      </c>
      <c r="B184" s="5"/>
      <c r="C184" s="5">
        <v>386.81668387525565</v>
      </c>
      <c r="D184" s="5">
        <v>684.16973057087444</v>
      </c>
      <c r="E184" s="5" t="e">
        <f ca="1">IF(ISNUMBER(Kreditvækst[[#This Row],[Udlån/BNP (pct. af BNP)]]),IFERROR((Kreditvækst[[#This Row],[Udlån/BNP (pct. af BNP)]]/VLOOKUP(DATE(YEAR(Kreditvækst[[#This Row],[Dato]])-1,MONTH(Kreditvækst[[#This Row],[Dato]]),DAY(Kreditvækst[[#This Row],[Dato]])),Kreditvækst[[#All],[Dato]:[Udlån/BNP (pct. af BNP)]],2,FALSE)-1)*100,NA()),NA())</f>
        <v>#N/A</v>
      </c>
      <c r="F184" s="5">
        <f ca="1">IFERROR((Kreditvækst[Udlån til erhverv (mia. kr.)]/VLOOKUP(DATE(YEAR(Kreditvækst[[#This Row],[Dato]])-1,MONTH(Kreditvækst[[#This Row],[Dato]])+1,1)-1,Kreditvækst[[Dato]:[Udlån til erhverv (mia. kr.)]],3,FALSE)-1)*100,NA())</f>
        <v>-6.3936543546701312</v>
      </c>
      <c r="G184" s="5">
        <f ca="1">IFERROR((Kreditvækst[Udlån til husholdninger (mia. kr.)]/VLOOKUP(DATE(YEAR(Kreditvækst[[#This Row],[Dato]])-1,MONTH(Kreditvækst[[#This Row],[Dato]])+1,1)-1,Kreditvækst[[Dato]:[Udlån til husholdninger (mia. kr.)]],4,FALSE)-1)*100,NA())</f>
        <v>1.5058147995140159</v>
      </c>
    </row>
    <row r="185" spans="1:7" x14ac:dyDescent="0.3">
      <c r="A185" s="3">
        <v>34789</v>
      </c>
      <c r="B185" s="5">
        <v>131.06672845677369</v>
      </c>
      <c r="C185" s="5">
        <v>389.86022785577381</v>
      </c>
      <c r="D185" s="5">
        <v>692.20723599625489</v>
      </c>
      <c r="E185" s="5">
        <f ca="1">IF(ISNUMBER(Kreditvækst[[#This Row],[Udlån/BNP (pct. af BNP)]]),IFERROR((Kreditvækst[[#This Row],[Udlån/BNP (pct. af BNP)]]/VLOOKUP(DATE(YEAR(Kreditvækst[[#This Row],[Dato]])-1,MONTH(Kreditvækst[[#This Row],[Dato]]),DAY(Kreditvækst[[#This Row],[Dato]])),Kreditvækst[[#All],[Dato]:[Udlån/BNP (pct. af BNP)]],2,FALSE)-1)*100,NA()),NA())</f>
        <v>-8.7184869528463373</v>
      </c>
      <c r="F185" s="5">
        <f ca="1">IFERROR((Kreditvækst[Udlån til erhverv (mia. kr.)]/VLOOKUP(DATE(YEAR(Kreditvækst[[#This Row],[Dato]])-1,MONTH(Kreditvækst[[#This Row],[Dato]])+1,1)-1,Kreditvækst[[Dato]:[Udlån til erhverv (mia. kr.)]],3,FALSE)-1)*100,NA())</f>
        <v>-5.3740196037076249</v>
      </c>
      <c r="G185" s="5">
        <f ca="1">IFERROR((Kreditvækst[Udlån til husholdninger (mia. kr.)]/VLOOKUP(DATE(YEAR(Kreditvækst[[#This Row],[Dato]])-1,MONTH(Kreditvækst[[#This Row],[Dato]])+1,1)-1,Kreditvækst[[Dato]:[Udlån til husholdninger (mia. kr.)]],4,FALSE)-1)*100,NA())</f>
        <v>1.2187580945135945</v>
      </c>
    </row>
    <row r="186" spans="1:7" hidden="1" x14ac:dyDescent="0.3">
      <c r="A186" s="3">
        <v>34819</v>
      </c>
      <c r="B186" s="5"/>
      <c r="C186" s="5">
        <v>384.71383103573726</v>
      </c>
      <c r="D186" s="5">
        <v>684.45864576291444</v>
      </c>
      <c r="E186" s="5" t="e">
        <f ca="1">IF(ISNUMBER(Kreditvækst[[#This Row],[Udlån/BNP (pct. af BNP)]]),IFERROR((Kreditvækst[[#This Row],[Udlån/BNP (pct. af BNP)]]/VLOOKUP(DATE(YEAR(Kreditvækst[[#This Row],[Dato]])-1,MONTH(Kreditvækst[[#This Row],[Dato]]),DAY(Kreditvækst[[#This Row],[Dato]])),Kreditvækst[[#All],[Dato]:[Udlån/BNP (pct. af BNP)]],2,FALSE)-1)*100,NA()),NA())</f>
        <v>#N/A</v>
      </c>
      <c r="F186" s="5">
        <f ca="1">IFERROR((Kreditvækst[Udlån til erhverv (mia. kr.)]/VLOOKUP(DATE(YEAR(Kreditvækst[[#This Row],[Dato]])-1,MONTH(Kreditvækst[[#This Row],[Dato]])+1,1)-1,Kreditvækst[[Dato]:[Udlån til erhverv (mia. kr.)]],3,FALSE)-1)*100,NA())</f>
        <v>-4.3905904355850511</v>
      </c>
      <c r="G186" s="5">
        <f ca="1">IFERROR((Kreditvækst[Udlån til husholdninger (mia. kr.)]/VLOOKUP(DATE(YEAR(Kreditvækst[[#This Row],[Dato]])-1,MONTH(Kreditvækst[[#This Row],[Dato]])+1,1)-1,Kreditvækst[[Dato]:[Udlån til husholdninger (mia. kr.)]],4,FALSE)-1)*100,NA())</f>
        <v>1.8022374374994543</v>
      </c>
    </row>
    <row r="187" spans="1:7" hidden="1" x14ac:dyDescent="0.3">
      <c r="A187" s="3">
        <v>34850</v>
      </c>
      <c r="B187" s="5"/>
      <c r="C187" s="5">
        <v>387.54566069084478</v>
      </c>
      <c r="D187" s="5">
        <v>689.23567395440432</v>
      </c>
      <c r="E187" s="5" t="e">
        <f ca="1">IF(ISNUMBER(Kreditvækst[[#This Row],[Udlån/BNP (pct. af BNP)]]),IFERROR((Kreditvækst[[#This Row],[Udlån/BNP (pct. af BNP)]]/VLOOKUP(DATE(YEAR(Kreditvækst[[#This Row],[Dato]])-1,MONTH(Kreditvækst[[#This Row],[Dato]]),DAY(Kreditvækst[[#This Row],[Dato]])),Kreditvækst[[#All],[Dato]:[Udlån/BNP (pct. af BNP)]],2,FALSE)-1)*100,NA()),NA())</f>
        <v>#N/A</v>
      </c>
      <c r="F187" s="5">
        <f ca="1">IFERROR((Kreditvækst[Udlån til erhverv (mia. kr.)]/VLOOKUP(DATE(YEAR(Kreditvækst[[#This Row],[Dato]])-1,MONTH(Kreditvækst[[#This Row],[Dato]])+1,1)-1,Kreditvækst[[Dato]:[Udlån til erhverv (mia. kr.)]],3,FALSE)-1)*100,NA())</f>
        <v>-3.7694226814854903</v>
      </c>
      <c r="G187" s="5">
        <f ca="1">IFERROR((Kreditvækst[Udlån til husholdninger (mia. kr.)]/VLOOKUP(DATE(YEAR(Kreditvækst[[#This Row],[Dato]])-1,MONTH(Kreditvækst[[#This Row],[Dato]])+1,1)-1,Kreditvækst[[Dato]:[Udlån til husholdninger (mia. kr.)]],4,FALSE)-1)*100,NA())</f>
        <v>1.77247483752343</v>
      </c>
    </row>
    <row r="188" spans="1:7" x14ac:dyDescent="0.3">
      <c r="A188" s="3">
        <v>34880</v>
      </c>
      <c r="B188" s="5">
        <v>130.70689536011918</v>
      </c>
      <c r="C188" s="5">
        <v>389.06622523283261</v>
      </c>
      <c r="D188" s="5">
        <v>701.2973793137478</v>
      </c>
      <c r="E188" s="5">
        <f ca="1">IF(ISNUMBER(Kreditvækst[[#This Row],[Udlån/BNP (pct. af BNP)]]),IFERROR((Kreditvækst[[#This Row],[Udlån/BNP (pct. af BNP)]]/VLOOKUP(DATE(YEAR(Kreditvækst[[#This Row],[Dato]])-1,MONTH(Kreditvækst[[#This Row],[Dato]]),DAY(Kreditvækst[[#This Row],[Dato]])),Kreditvækst[[#All],[Dato]:[Udlån/BNP (pct. af BNP)]],2,FALSE)-1)*100,NA()),NA())</f>
        <v>-6.7138721557389314</v>
      </c>
      <c r="F188" s="5">
        <f ca="1">IFERROR((Kreditvækst[Udlån til erhverv (mia. kr.)]/VLOOKUP(DATE(YEAR(Kreditvækst[[#This Row],[Dato]])-1,MONTH(Kreditvækst[[#This Row],[Dato]])+1,1)-1,Kreditvækst[[Dato]:[Udlån til erhverv (mia. kr.)]],3,FALSE)-1)*100,NA())</f>
        <v>-4.2697672262117408</v>
      </c>
      <c r="G188" s="5">
        <f ca="1">IFERROR((Kreditvækst[Udlån til husholdninger (mia. kr.)]/VLOOKUP(DATE(YEAR(Kreditvækst[[#This Row],[Dato]])-1,MONTH(Kreditvækst[[#This Row],[Dato]])+1,1)-1,Kreditvækst[[Dato]:[Udlån til husholdninger (mia. kr.)]],4,FALSE)-1)*100,NA())</f>
        <v>2.0324005979480031</v>
      </c>
    </row>
    <row r="189" spans="1:7" hidden="1" x14ac:dyDescent="0.3">
      <c r="A189" s="3">
        <v>34911</v>
      </c>
      <c r="B189" s="5"/>
      <c r="C189" s="5">
        <v>382.13077972461099</v>
      </c>
      <c r="D189" s="5">
        <v>691.79041383758954</v>
      </c>
      <c r="E189" s="5" t="e">
        <f ca="1">IF(ISNUMBER(Kreditvækst[[#This Row],[Udlån/BNP (pct. af BNP)]]),IFERROR((Kreditvækst[[#This Row],[Udlån/BNP (pct. af BNP)]]/VLOOKUP(DATE(YEAR(Kreditvækst[[#This Row],[Dato]])-1,MONTH(Kreditvækst[[#This Row],[Dato]]),DAY(Kreditvækst[[#This Row],[Dato]])),Kreditvækst[[#All],[Dato]:[Udlån/BNP (pct. af BNP)]],2,FALSE)-1)*100,NA()),NA())</f>
        <v>#N/A</v>
      </c>
      <c r="F189" s="5">
        <f ca="1">IFERROR((Kreditvækst[Udlån til erhverv (mia. kr.)]/VLOOKUP(DATE(YEAR(Kreditvækst[[#This Row],[Dato]])-1,MONTH(Kreditvækst[[#This Row],[Dato]])+1,1)-1,Kreditvækst[[Dato]:[Udlån til erhverv (mia. kr.)]],3,FALSE)-1)*100,NA())</f>
        <v>-3.2635506008070858</v>
      </c>
      <c r="G189" s="5">
        <f ca="1">IFERROR((Kreditvækst[Udlån til husholdninger (mia. kr.)]/VLOOKUP(DATE(YEAR(Kreditvækst[[#This Row],[Dato]])-1,MONTH(Kreditvækst[[#This Row],[Dato]])+1,1)-1,Kreditvækst[[Dato]:[Udlån til husholdninger (mia. kr.)]],4,FALSE)-1)*100,NA())</f>
        <v>2.8708585790272245</v>
      </c>
    </row>
    <row r="190" spans="1:7" hidden="1" x14ac:dyDescent="0.3">
      <c r="A190" s="3">
        <v>34942</v>
      </c>
      <c r="B190" s="5"/>
      <c r="C190" s="5">
        <v>386.55664406846086</v>
      </c>
      <c r="D190" s="5">
        <v>694.71465020754817</v>
      </c>
      <c r="E190" s="5" t="e">
        <f ca="1">IF(ISNUMBER(Kreditvækst[[#This Row],[Udlån/BNP (pct. af BNP)]]),IFERROR((Kreditvækst[[#This Row],[Udlån/BNP (pct. af BNP)]]/VLOOKUP(DATE(YEAR(Kreditvækst[[#This Row],[Dato]])-1,MONTH(Kreditvækst[[#This Row],[Dato]]),DAY(Kreditvækst[[#This Row],[Dato]])),Kreditvækst[[#All],[Dato]:[Udlån/BNP (pct. af BNP)]],2,FALSE)-1)*100,NA()),NA())</f>
        <v>#N/A</v>
      </c>
      <c r="F190" s="5">
        <f ca="1">IFERROR((Kreditvækst[Udlån til erhverv (mia. kr.)]/VLOOKUP(DATE(YEAR(Kreditvækst[[#This Row],[Dato]])-1,MONTH(Kreditvækst[[#This Row],[Dato]])+1,1)-1,Kreditvækst[[Dato]:[Udlån til erhverv (mia. kr.)]],3,FALSE)-1)*100,NA())</f>
        <v>-2.7532490685699518</v>
      </c>
      <c r="G190" s="5">
        <f ca="1">IFERROR((Kreditvækst[Udlån til husholdninger (mia. kr.)]/VLOOKUP(DATE(YEAR(Kreditvækst[[#This Row],[Dato]])-1,MONTH(Kreditvækst[[#This Row],[Dato]])+1,1)-1,Kreditvækst[[Dato]:[Udlån til husholdninger (mia. kr.)]],4,FALSE)-1)*100,NA())</f>
        <v>2.8869384443268586</v>
      </c>
    </row>
    <row r="191" spans="1:7" x14ac:dyDescent="0.3">
      <c r="A191" s="3">
        <v>34972</v>
      </c>
      <c r="B191" s="5">
        <v>129.96343989561089</v>
      </c>
      <c r="C191" s="5">
        <v>390.59242733009955</v>
      </c>
      <c r="D191" s="5">
        <v>704.24327337101465</v>
      </c>
      <c r="E191" s="5">
        <f ca="1">IF(ISNUMBER(Kreditvækst[[#This Row],[Udlån/BNP (pct. af BNP)]]),IFERROR((Kreditvækst[[#This Row],[Udlån/BNP (pct. af BNP)]]/VLOOKUP(DATE(YEAR(Kreditvækst[[#This Row],[Dato]])-1,MONTH(Kreditvækst[[#This Row],[Dato]]),DAY(Kreditvækst[[#This Row],[Dato]])),Kreditvækst[[#All],[Dato]:[Udlån/BNP (pct. af BNP)]],2,FALSE)-1)*100,NA()),NA())</f>
        <v>-4.3915591062671506</v>
      </c>
      <c r="F191" s="5">
        <f ca="1">IFERROR((Kreditvækst[Udlån til erhverv (mia. kr.)]/VLOOKUP(DATE(YEAR(Kreditvækst[[#This Row],[Dato]])-1,MONTH(Kreditvækst[[#This Row],[Dato]])+1,1)-1,Kreditvækst[[Dato]:[Udlån til erhverv (mia. kr.)]],3,FALSE)-1)*100,NA())</f>
        <v>-0.8892434828577378</v>
      </c>
      <c r="G191" s="5">
        <f ca="1">IFERROR((Kreditvækst[Udlån til husholdninger (mia. kr.)]/VLOOKUP(DATE(YEAR(Kreditvækst[[#This Row],[Dato]])-1,MONTH(Kreditvækst[[#This Row],[Dato]])+1,1)-1,Kreditvækst[[Dato]:[Udlån til husholdninger (mia. kr.)]],4,FALSE)-1)*100,NA())</f>
        <v>2.5627350223141665</v>
      </c>
    </row>
    <row r="192" spans="1:7" hidden="1" x14ac:dyDescent="0.3">
      <c r="A192" s="3">
        <v>35003</v>
      </c>
      <c r="B192" s="5"/>
      <c r="C192" s="5">
        <v>383.76492935048816</v>
      </c>
      <c r="D192" s="5">
        <v>699.87995325746806</v>
      </c>
      <c r="E192" s="5" t="e">
        <f ca="1">IF(ISNUMBER(Kreditvækst[[#This Row],[Udlån/BNP (pct. af BNP)]]),IFERROR((Kreditvækst[[#This Row],[Udlån/BNP (pct. af BNP)]]/VLOOKUP(DATE(YEAR(Kreditvækst[[#This Row],[Dato]])-1,MONTH(Kreditvækst[[#This Row],[Dato]]),DAY(Kreditvækst[[#This Row],[Dato]])),Kreditvækst[[#All],[Dato]:[Udlån/BNP (pct. af BNP)]],2,FALSE)-1)*100,NA()),NA())</f>
        <v>#N/A</v>
      </c>
      <c r="F192" s="5">
        <f ca="1">IFERROR((Kreditvækst[Udlån til erhverv (mia. kr.)]/VLOOKUP(DATE(YEAR(Kreditvækst[[#This Row],[Dato]])-1,MONTH(Kreditvækst[[#This Row],[Dato]])+1,1)-1,Kreditvækst[[Dato]:[Udlån til erhverv (mia. kr.)]],3,FALSE)-1)*100,NA())</f>
        <v>-1.0990829907150612</v>
      </c>
      <c r="G192" s="5">
        <f ca="1">IFERROR((Kreditvækst[Udlån til husholdninger (mia. kr.)]/VLOOKUP(DATE(YEAR(Kreditvækst[[#This Row],[Dato]])-1,MONTH(Kreditvækst[[#This Row],[Dato]])+1,1)-1,Kreditvækst[[Dato]:[Udlån til husholdninger (mia. kr.)]],4,FALSE)-1)*100,NA())</f>
        <v>3.2417518305378534</v>
      </c>
    </row>
    <row r="193" spans="1:7" hidden="1" x14ac:dyDescent="0.3">
      <c r="A193" s="3">
        <v>35033</v>
      </c>
      <c r="B193" s="5"/>
      <c r="C193" s="5">
        <v>389.36274747528671</v>
      </c>
      <c r="D193" s="5">
        <v>707.45214851482979</v>
      </c>
      <c r="E193" s="5" t="e">
        <f ca="1">IF(ISNUMBER(Kreditvækst[[#This Row],[Udlån/BNP (pct. af BNP)]]),IFERROR((Kreditvækst[[#This Row],[Udlån/BNP (pct. af BNP)]]/VLOOKUP(DATE(YEAR(Kreditvækst[[#This Row],[Dato]])-1,MONTH(Kreditvækst[[#This Row],[Dato]]),DAY(Kreditvækst[[#This Row],[Dato]])),Kreditvækst[[#All],[Dato]:[Udlån/BNP (pct. af BNP)]],2,FALSE)-1)*100,NA()),NA())</f>
        <v>#N/A</v>
      </c>
      <c r="F193" s="5">
        <f ca="1">IFERROR((Kreditvækst[Udlån til erhverv (mia. kr.)]/VLOOKUP(DATE(YEAR(Kreditvækst[[#This Row],[Dato]])-1,MONTH(Kreditvækst[[#This Row],[Dato]])+1,1)-1,Kreditvækst[[Dato]:[Udlån til erhverv (mia. kr.)]],3,FALSE)-1)*100,NA())</f>
        <v>3.2707664988795848E-2</v>
      </c>
      <c r="G193" s="5">
        <f ca="1">IFERROR((Kreditvækst[Udlån til husholdninger (mia. kr.)]/VLOOKUP(DATE(YEAR(Kreditvækst[[#This Row],[Dato]])-1,MONTH(Kreditvækst[[#This Row],[Dato]])+1,1)-1,Kreditvækst[[Dato]:[Udlån til husholdninger (mia. kr.)]],4,FALSE)-1)*100,NA())</f>
        <v>4.2033214479698211</v>
      </c>
    </row>
    <row r="194" spans="1:7" x14ac:dyDescent="0.3">
      <c r="A194" s="3">
        <v>35064</v>
      </c>
      <c r="B194" s="5">
        <v>131.38901321442836</v>
      </c>
      <c r="C194" s="5">
        <v>395.56782905448938</v>
      </c>
      <c r="D194" s="5">
        <v>721.02104644986343</v>
      </c>
      <c r="E194" s="5">
        <f ca="1">IF(ISNUMBER(Kreditvækst[[#This Row],[Udlån/BNP (pct. af BNP)]]),IFERROR((Kreditvækst[[#This Row],[Udlån/BNP (pct. af BNP)]]/VLOOKUP(DATE(YEAR(Kreditvækst[[#This Row],[Dato]])-1,MONTH(Kreditvækst[[#This Row],[Dato]]),DAY(Kreditvækst[[#This Row],[Dato]])),Kreditvækst[[#All],[Dato]:[Udlån/BNP (pct. af BNP)]],2,FALSE)-1)*100,NA()),NA())</f>
        <v>-1.0438180433075983</v>
      </c>
      <c r="F194" s="5">
        <f ca="1">IFERROR((Kreditvækst[Udlån til erhverv (mia. kr.)]/VLOOKUP(DATE(YEAR(Kreditvækst[[#This Row],[Dato]])-1,MONTH(Kreditvækst[[#This Row],[Dato]])+1,1)-1,Kreditvækst[[Dato]:[Udlån til erhverv (mia. kr.)]],3,FALSE)-1)*100,NA())</f>
        <v>1.5024099087467269</v>
      </c>
      <c r="G194" s="5">
        <f ca="1">IFERROR((Kreditvækst[Udlån til husholdninger (mia. kr.)]/VLOOKUP(DATE(YEAR(Kreditvækst[[#This Row],[Dato]])-1,MONTH(Kreditvækst[[#This Row],[Dato]])+1,1)-1,Kreditvækst[[Dato]:[Udlån til husholdninger (mia. kr.)]],4,FALSE)-1)*100,NA())</f>
        <v>4.7099525298258893</v>
      </c>
    </row>
    <row r="195" spans="1:7" hidden="1" x14ac:dyDescent="0.3">
      <c r="A195" s="3">
        <v>35095</v>
      </c>
      <c r="B195" s="5"/>
      <c r="C195" s="5">
        <v>392.0210114080233</v>
      </c>
      <c r="D195" s="5">
        <v>716.53921355747923</v>
      </c>
      <c r="E195" s="5" t="e">
        <f ca="1">IF(ISNUMBER(Kreditvækst[[#This Row],[Udlån/BNP (pct. af BNP)]]),IFERROR((Kreditvækst[[#This Row],[Udlån/BNP (pct. af BNP)]]/VLOOKUP(DATE(YEAR(Kreditvækst[[#This Row],[Dato]])-1,MONTH(Kreditvækst[[#This Row],[Dato]]),DAY(Kreditvækst[[#This Row],[Dato]])),Kreditvækst[[#All],[Dato]:[Udlån/BNP (pct. af BNP)]],2,FALSE)-1)*100,NA()),NA())</f>
        <v>#N/A</v>
      </c>
      <c r="F195" s="5">
        <f ca="1">IFERROR((Kreditvækst[Udlån til erhverv (mia. kr.)]/VLOOKUP(DATE(YEAR(Kreditvækst[[#This Row],[Dato]])-1,MONTH(Kreditvækst[[#This Row],[Dato]])+1,1)-1,Kreditvækst[[Dato]:[Udlån til erhverv (mia. kr.)]],3,FALSE)-1)*100,NA())</f>
        <v>2.0613627009302693</v>
      </c>
      <c r="G195" s="5">
        <f ca="1">IFERROR((Kreditvækst[Udlån til husholdninger (mia. kr.)]/VLOOKUP(DATE(YEAR(Kreditvækst[[#This Row],[Dato]])-1,MONTH(Kreditvækst[[#This Row],[Dato]])+1,1)-1,Kreditvækst[[Dato]:[Udlån til husholdninger (mia. kr.)]],4,FALSE)-1)*100,NA())</f>
        <v>5.3114043134301125</v>
      </c>
    </row>
    <row r="196" spans="1:7" hidden="1" x14ac:dyDescent="0.3">
      <c r="A196" s="3">
        <v>35124</v>
      </c>
      <c r="B196" s="5"/>
      <c r="C196" s="5">
        <v>398.13509488842448</v>
      </c>
      <c r="D196" s="5">
        <v>721.9686561391004</v>
      </c>
      <c r="E196" s="5" t="e">
        <f ca="1">IF(ISNUMBER(Kreditvækst[[#This Row],[Udlån/BNP (pct. af BNP)]]),IFERROR((Kreditvækst[[#This Row],[Udlån/BNP (pct. af BNP)]]/VLOOKUP(DATE(YEAR(Kreditvækst[[#This Row],[Dato]])-1,MONTH(Kreditvækst[[#This Row],[Dato]]),DAY(Kreditvækst[[#This Row],[Dato]])),Kreditvækst[[#All],[Dato]:[Udlån/BNP (pct. af BNP)]],2,FALSE)-1)*100,NA()),NA())</f>
        <v>#N/A</v>
      </c>
      <c r="F196" s="5">
        <f ca="1">IFERROR((Kreditvækst[Udlån til erhverv (mia. kr.)]/VLOOKUP(DATE(YEAR(Kreditvækst[[#This Row],[Dato]])-1,MONTH(Kreditvækst[[#This Row],[Dato]])+1,1)-1,Kreditvækst[[Dato]:[Udlån til erhverv (mia. kr.)]],3,FALSE)-1)*100,NA())</f>
        <v>2.9260400300672895</v>
      </c>
      <c r="G196" s="5">
        <f ca="1">IFERROR((Kreditvækst[Udlån til husholdninger (mia. kr.)]/VLOOKUP(DATE(YEAR(Kreditvækst[[#This Row],[Dato]])-1,MONTH(Kreditvækst[[#This Row],[Dato]])+1,1)-1,Kreditvækst[[Dato]:[Udlån til husholdninger (mia. kr.)]],4,FALSE)-1)*100,NA())</f>
        <v>5.5247877652649713</v>
      </c>
    </row>
    <row r="197" spans="1:7" x14ac:dyDescent="0.3">
      <c r="A197" s="3">
        <v>35155</v>
      </c>
      <c r="B197" s="5">
        <v>132.85857427028668</v>
      </c>
      <c r="C197" s="5">
        <v>402.83955163150472</v>
      </c>
      <c r="D197" s="5">
        <v>733.15810989466956</v>
      </c>
      <c r="E197" s="5">
        <f ca="1">IF(ISNUMBER(Kreditvækst[[#This Row],[Udlån/BNP (pct. af BNP)]]),IFERROR((Kreditvækst[[#This Row],[Udlån/BNP (pct. af BNP)]]/VLOOKUP(DATE(YEAR(Kreditvækst[[#This Row],[Dato]])-1,MONTH(Kreditvækst[[#This Row],[Dato]]),DAY(Kreditvækst[[#This Row],[Dato]])),Kreditvækst[[#All],[Dato]:[Udlån/BNP (pct. af BNP)]],2,FALSE)-1)*100,NA()),NA())</f>
        <v>1.3671248490069399</v>
      </c>
      <c r="F197" s="5">
        <f ca="1">IFERROR((Kreditvækst[Udlån til erhverv (mia. kr.)]/VLOOKUP(DATE(YEAR(Kreditvækst[[#This Row],[Dato]])-1,MONTH(Kreditvækst[[#This Row],[Dato]])+1,1)-1,Kreditvækst[[Dato]:[Udlån til erhverv (mia. kr.)]],3,FALSE)-1)*100,NA())</f>
        <v>3.3292248986558581</v>
      </c>
      <c r="G197" s="5">
        <f ca="1">IFERROR((Kreditvækst[Udlån til husholdninger (mia. kr.)]/VLOOKUP(DATE(YEAR(Kreditvækst[[#This Row],[Dato]])-1,MONTH(Kreditvækst[[#This Row],[Dato]])+1,1)-1,Kreditvækst[[Dato]:[Udlån til husholdninger (mia. kr.)]],4,FALSE)-1)*100,NA())</f>
        <v>5.9159846602118149</v>
      </c>
    </row>
    <row r="198" spans="1:7" hidden="1" x14ac:dyDescent="0.3">
      <c r="A198" s="3">
        <v>35185</v>
      </c>
      <c r="B198" s="5"/>
      <c r="C198" s="5">
        <v>397.37099545189756</v>
      </c>
      <c r="D198" s="5">
        <v>727.21559849817686</v>
      </c>
      <c r="E198" s="5" t="e">
        <f ca="1">IF(ISNUMBER(Kreditvækst[[#This Row],[Udlån/BNP (pct. af BNP)]]),IFERROR((Kreditvækst[[#This Row],[Udlån/BNP (pct. af BNP)]]/VLOOKUP(DATE(YEAR(Kreditvækst[[#This Row],[Dato]])-1,MONTH(Kreditvækst[[#This Row],[Dato]]),DAY(Kreditvækst[[#This Row],[Dato]])),Kreditvækst[[#All],[Dato]:[Udlån/BNP (pct. af BNP)]],2,FALSE)-1)*100,NA()),NA())</f>
        <v>#N/A</v>
      </c>
      <c r="F198" s="5">
        <f ca="1">IFERROR((Kreditvækst[Udlån til erhverv (mia. kr.)]/VLOOKUP(DATE(YEAR(Kreditvækst[[#This Row],[Dato]])-1,MONTH(Kreditvækst[[#This Row],[Dato]])+1,1)-1,Kreditvækst[[Dato]:[Udlån til erhverv (mia. kr.)]],3,FALSE)-1)*100,NA())</f>
        <v>3.2900206322409309</v>
      </c>
      <c r="G198" s="5">
        <f ca="1">IFERROR((Kreditvækst[Udlån til husholdninger (mia. kr.)]/VLOOKUP(DATE(YEAR(Kreditvækst[[#This Row],[Dato]])-1,MONTH(Kreditvækst[[#This Row],[Dato]])+1,1)-1,Kreditvækst[[Dato]:[Udlån til husholdninger (mia. kr.)]],4,FALSE)-1)*100,NA())</f>
        <v>6.2468277667242278</v>
      </c>
    </row>
    <row r="199" spans="1:7" hidden="1" x14ac:dyDescent="0.3">
      <c r="A199" s="3">
        <v>35216</v>
      </c>
      <c r="B199" s="5"/>
      <c r="C199" s="5">
        <v>398.25622027174586</v>
      </c>
      <c r="D199" s="5">
        <v>732.26718276755355</v>
      </c>
      <c r="E199" s="5" t="e">
        <f ca="1">IF(ISNUMBER(Kreditvækst[[#This Row],[Udlån/BNP (pct. af BNP)]]),IFERROR((Kreditvækst[[#This Row],[Udlån/BNP (pct. af BNP)]]/VLOOKUP(DATE(YEAR(Kreditvækst[[#This Row],[Dato]])-1,MONTH(Kreditvækst[[#This Row],[Dato]]),DAY(Kreditvækst[[#This Row],[Dato]])),Kreditvækst[[#All],[Dato]:[Udlån/BNP (pct. af BNP)]],2,FALSE)-1)*100,NA()),NA())</f>
        <v>#N/A</v>
      </c>
      <c r="F199" s="5">
        <f ca="1">IFERROR((Kreditvækst[Udlån til erhverv (mia. kr.)]/VLOOKUP(DATE(YEAR(Kreditvækst[[#This Row],[Dato]])-1,MONTH(Kreditvækst[[#This Row],[Dato]])+1,1)-1,Kreditvækst[[Dato]:[Udlån til erhverv (mia. kr.)]],3,FALSE)-1)*100,NA())</f>
        <v>2.7636897189890597</v>
      </c>
      <c r="G199" s="5">
        <f ca="1">IFERROR((Kreditvækst[Udlån til husholdninger (mia. kr.)]/VLOOKUP(DATE(YEAR(Kreditvækst[[#This Row],[Dato]])-1,MONTH(Kreditvækst[[#This Row],[Dato]])+1,1)-1,Kreditvækst[[Dato]:[Udlån til husholdninger (mia. kr.)]],4,FALSE)-1)*100,NA())</f>
        <v>6.2433664476856388</v>
      </c>
    </row>
    <row r="200" spans="1:7" x14ac:dyDescent="0.3">
      <c r="A200" s="3">
        <v>35246</v>
      </c>
      <c r="B200" s="5">
        <v>132.05729282171492</v>
      </c>
      <c r="C200" s="5">
        <v>400.60646079912988</v>
      </c>
      <c r="D200" s="5">
        <v>745.78394049190274</v>
      </c>
      <c r="E200" s="5">
        <f ca="1">IF(ISNUMBER(Kreditvækst[[#This Row],[Udlån/BNP (pct. af BNP)]]),IFERROR((Kreditvækst[[#This Row],[Udlån/BNP (pct. af BNP)]]/VLOOKUP(DATE(YEAR(Kreditvækst[[#This Row],[Dato]])-1,MONTH(Kreditvækst[[#This Row],[Dato]]),DAY(Kreditvækst[[#This Row],[Dato]])),Kreditvækst[[#All],[Dato]:[Udlån/BNP (pct. af BNP)]],2,FALSE)-1)*100,NA()),NA())</f>
        <v>1.0331493666613234</v>
      </c>
      <c r="F200" s="5">
        <f ca="1">IFERROR((Kreditvækst[Udlån til erhverv (mia. kr.)]/VLOOKUP(DATE(YEAR(Kreditvækst[[#This Row],[Dato]])-1,MONTH(Kreditvækst[[#This Row],[Dato]])+1,1)-1,Kreditvækst[[Dato]:[Udlån til erhverv (mia. kr.)]],3,FALSE)-1)*100,NA())</f>
        <v>2.9661365643833815</v>
      </c>
      <c r="G200" s="5">
        <f ca="1">IFERROR((Kreditvækst[Udlån til husholdninger (mia. kr.)]/VLOOKUP(DATE(YEAR(Kreditvækst[[#This Row],[Dato]])-1,MONTH(Kreditvækst[[#This Row],[Dato]])+1,1)-1,Kreditvækst[[Dato]:[Udlån til husholdninger (mia. kr.)]],4,FALSE)-1)*100,NA())</f>
        <v>6.3434660516893837</v>
      </c>
    </row>
    <row r="201" spans="1:7" hidden="1" x14ac:dyDescent="0.3">
      <c r="A201" s="3">
        <v>35277</v>
      </c>
      <c r="B201" s="5"/>
      <c r="C201" s="5">
        <v>392.52348821975585</v>
      </c>
      <c r="D201" s="5">
        <v>738.75117408791061</v>
      </c>
      <c r="E201" s="5" t="e">
        <f ca="1">IF(ISNUMBER(Kreditvækst[[#This Row],[Udlån/BNP (pct. af BNP)]]),IFERROR((Kreditvækst[[#This Row],[Udlån/BNP (pct. af BNP)]]/VLOOKUP(DATE(YEAR(Kreditvækst[[#This Row],[Dato]])-1,MONTH(Kreditvækst[[#This Row],[Dato]]),DAY(Kreditvækst[[#This Row],[Dato]])),Kreditvækst[[#All],[Dato]:[Udlån/BNP (pct. af BNP)]],2,FALSE)-1)*100,NA()),NA())</f>
        <v>#N/A</v>
      </c>
      <c r="F201" s="5">
        <f ca="1">IFERROR((Kreditvækst[Udlån til erhverv (mia. kr.)]/VLOOKUP(DATE(YEAR(Kreditvækst[[#This Row],[Dato]])-1,MONTH(Kreditvækst[[#This Row],[Dato]])+1,1)-1,Kreditvækst[[Dato]:[Udlån til erhverv (mia. kr.)]],3,FALSE)-1)*100,NA())</f>
        <v>2.7196732235583276</v>
      </c>
      <c r="G201" s="5">
        <f ca="1">IFERROR((Kreditvækst[Udlån til husholdninger (mia. kr.)]/VLOOKUP(DATE(YEAR(Kreditvækst[[#This Row],[Dato]])-1,MONTH(Kreditvækst[[#This Row],[Dato]])+1,1)-1,Kreditvækst[[Dato]:[Udlån til husholdninger (mia. kr.)]],4,FALSE)-1)*100,NA())</f>
        <v>6.7882930018955179</v>
      </c>
    </row>
    <row r="202" spans="1:7" hidden="1" x14ac:dyDescent="0.3">
      <c r="A202" s="3">
        <v>35308</v>
      </c>
      <c r="B202" s="5"/>
      <c r="C202" s="5">
        <v>400.7008866433024</v>
      </c>
      <c r="D202" s="5">
        <v>753.6483117863994</v>
      </c>
      <c r="E202" s="5" t="e">
        <f ca="1">IF(ISNUMBER(Kreditvækst[[#This Row],[Udlån/BNP (pct. af BNP)]]),IFERROR((Kreditvækst[[#This Row],[Udlån/BNP (pct. af BNP)]]/VLOOKUP(DATE(YEAR(Kreditvækst[[#This Row],[Dato]])-1,MONTH(Kreditvækst[[#This Row],[Dato]]),DAY(Kreditvækst[[#This Row],[Dato]])),Kreditvækst[[#All],[Dato]:[Udlån/BNP (pct. af BNP)]],2,FALSE)-1)*100,NA()),NA())</f>
        <v>#N/A</v>
      </c>
      <c r="F202" s="5">
        <f ca="1">IFERROR((Kreditvækst[Udlån til erhverv (mia. kr.)]/VLOOKUP(DATE(YEAR(Kreditvækst[[#This Row],[Dato]])-1,MONTH(Kreditvækst[[#This Row],[Dato]])+1,1)-1,Kreditvækst[[Dato]:[Udlån til erhverv (mia. kr.)]],3,FALSE)-1)*100,NA())</f>
        <v>3.6590349155495305</v>
      </c>
      <c r="G202" s="5">
        <f ca="1">IFERROR((Kreditvækst[Udlån til husholdninger (mia. kr.)]/VLOOKUP(DATE(YEAR(Kreditvækst[[#This Row],[Dato]])-1,MONTH(Kreditvækst[[#This Row],[Dato]])+1,1)-1,Kreditvækst[[Dato]:[Udlån til husholdninger (mia. kr.)]],4,FALSE)-1)*100,NA())</f>
        <v>8.4831465064461486</v>
      </c>
    </row>
    <row r="203" spans="1:7" x14ac:dyDescent="0.3">
      <c r="A203" s="3">
        <v>35338</v>
      </c>
      <c r="B203" s="5">
        <v>131.63434988865856</v>
      </c>
      <c r="C203" s="5">
        <v>404.16825333879456</v>
      </c>
      <c r="D203" s="5">
        <v>757.43623619497055</v>
      </c>
      <c r="E203" s="5">
        <f ca="1">IF(ISNUMBER(Kreditvækst[[#This Row],[Udlån/BNP (pct. af BNP)]]),IFERROR((Kreditvækst[[#This Row],[Udlån/BNP (pct. af BNP)]]/VLOOKUP(DATE(YEAR(Kreditvækst[[#This Row],[Dato]])-1,MONTH(Kreditvækst[[#This Row],[Dato]]),DAY(Kreditvækst[[#This Row],[Dato]])),Kreditvækst[[#All],[Dato]:[Udlån/BNP (pct. af BNP)]],2,FALSE)-1)*100,NA()),NA())</f>
        <v>1.2856769522180844</v>
      </c>
      <c r="F203" s="5">
        <f ca="1">IFERROR((Kreditvækst[Udlån til erhverv (mia. kr.)]/VLOOKUP(DATE(YEAR(Kreditvækst[[#This Row],[Dato]])-1,MONTH(Kreditvækst[[#This Row],[Dato]])+1,1)-1,Kreditvækst[[Dato]:[Udlån til erhverv (mia. kr.)]],3,FALSE)-1)*100,NA())</f>
        <v>3.4757012831745815</v>
      </c>
      <c r="G203" s="5">
        <f ca="1">IFERROR((Kreditvækst[Udlån til husholdninger (mia. kr.)]/VLOOKUP(DATE(YEAR(Kreditvækst[[#This Row],[Dato]])-1,MONTH(Kreditvækst[[#This Row],[Dato]])+1,1)-1,Kreditvækst[[Dato]:[Udlån til husholdninger (mia. kr.)]],4,FALSE)-1)*100,NA())</f>
        <v>7.553208505540443</v>
      </c>
    </row>
    <row r="204" spans="1:7" hidden="1" x14ac:dyDescent="0.3">
      <c r="A204" s="3">
        <v>35369</v>
      </c>
      <c r="B204" s="5"/>
      <c r="C204" s="5">
        <v>395.89410057368571</v>
      </c>
      <c r="D204" s="5">
        <v>750.7413510997718</v>
      </c>
      <c r="E204" s="5" t="e">
        <f ca="1">IF(ISNUMBER(Kreditvækst[[#This Row],[Udlån/BNP (pct. af BNP)]]),IFERROR((Kreditvækst[[#This Row],[Udlån/BNP (pct. af BNP)]]/VLOOKUP(DATE(YEAR(Kreditvækst[[#This Row],[Dato]])-1,MONTH(Kreditvækst[[#This Row],[Dato]]),DAY(Kreditvækst[[#This Row],[Dato]])),Kreditvækst[[#All],[Dato]:[Udlån/BNP (pct. af BNP)]],2,FALSE)-1)*100,NA()),NA())</f>
        <v>#N/A</v>
      </c>
      <c r="F204" s="5">
        <f ca="1">IFERROR((Kreditvækst[Udlån til erhverv (mia. kr.)]/VLOOKUP(DATE(YEAR(Kreditvækst[[#This Row],[Dato]])-1,MONTH(Kreditvækst[[#This Row],[Dato]])+1,1)-1,Kreditvækst[[Dato]:[Udlån til erhverv (mia. kr.)]],3,FALSE)-1)*100,NA())</f>
        <v>3.1605731257741132</v>
      </c>
      <c r="G204" s="5">
        <f ca="1">IFERROR((Kreditvækst[Udlån til husholdninger (mia. kr.)]/VLOOKUP(DATE(YEAR(Kreditvækst[[#This Row],[Dato]])-1,MONTH(Kreditvækst[[#This Row],[Dato]])+1,1)-1,Kreditvækst[[Dato]:[Udlån til husholdninger (mia. kr.)]],4,FALSE)-1)*100,NA())</f>
        <v>7.2671602616389164</v>
      </c>
    </row>
    <row r="205" spans="1:7" hidden="1" x14ac:dyDescent="0.3">
      <c r="A205" s="3">
        <v>35399</v>
      </c>
      <c r="B205" s="5"/>
      <c r="C205" s="5">
        <v>398.56587036328199</v>
      </c>
      <c r="D205" s="5">
        <v>755.33378441098137</v>
      </c>
      <c r="E205" s="5" t="e">
        <f ca="1">IF(ISNUMBER(Kreditvækst[[#This Row],[Udlån/BNP (pct. af BNP)]]),IFERROR((Kreditvækst[[#This Row],[Udlån/BNP (pct. af BNP)]]/VLOOKUP(DATE(YEAR(Kreditvækst[[#This Row],[Dato]])-1,MONTH(Kreditvækst[[#This Row],[Dato]]),DAY(Kreditvækst[[#This Row],[Dato]])),Kreditvækst[[#All],[Dato]:[Udlån/BNP (pct. af BNP)]],2,FALSE)-1)*100,NA()),NA())</f>
        <v>#N/A</v>
      </c>
      <c r="F205" s="5">
        <f ca="1">IFERROR((Kreditvækst[Udlån til erhverv (mia. kr.)]/VLOOKUP(DATE(YEAR(Kreditvækst[[#This Row],[Dato]])-1,MONTH(Kreditvækst[[#This Row],[Dato]])+1,1)-1,Kreditvækst[[Dato]:[Udlån til erhverv (mia. kr.)]],3,FALSE)-1)*100,NA())</f>
        <v>2.3636372374271408</v>
      </c>
      <c r="G205" s="5">
        <f ca="1">IFERROR((Kreditvækst[Udlån til husholdninger (mia. kr.)]/VLOOKUP(DATE(YEAR(Kreditvækst[[#This Row],[Dato]])-1,MONTH(Kreditvækst[[#This Row],[Dato]])+1,1)-1,Kreditvækst[[Dato]:[Udlån til husholdninger (mia. kr.)]],4,FALSE)-1)*100,NA())</f>
        <v>6.768180151360137</v>
      </c>
    </row>
    <row r="206" spans="1:7" x14ac:dyDescent="0.3">
      <c r="A206" s="3">
        <v>35430</v>
      </c>
      <c r="B206" s="5">
        <v>130.83650229246857</v>
      </c>
      <c r="C206" s="5">
        <v>402.1249405615938</v>
      </c>
      <c r="D206" s="5">
        <v>770.67658597075501</v>
      </c>
      <c r="E206" s="5">
        <f ca="1">IF(ISNUMBER(Kreditvækst[[#This Row],[Udlån/BNP (pct. af BNP)]]),IFERROR((Kreditvækst[[#This Row],[Udlån/BNP (pct. af BNP)]]/VLOOKUP(DATE(YEAR(Kreditvækst[[#This Row],[Dato]])-1,MONTH(Kreditvækst[[#This Row],[Dato]]),DAY(Kreditvækst[[#This Row],[Dato]])),Kreditvækst[[#All],[Dato]:[Udlån/BNP (pct. af BNP)]],2,FALSE)-1)*100,NA()),NA())</f>
        <v>-0.42051531436505529</v>
      </c>
      <c r="F206" s="5">
        <f ca="1">IFERROR((Kreditvækst[Udlån til erhverv (mia. kr.)]/VLOOKUP(DATE(YEAR(Kreditvækst[[#This Row],[Dato]])-1,MONTH(Kreditvækst[[#This Row],[Dato]])+1,1)-1,Kreditvækst[[Dato]:[Udlån til erhverv (mia. kr.)]],3,FALSE)-1)*100,NA())</f>
        <v>1.6576452950629594</v>
      </c>
      <c r="G206" s="5">
        <f ca="1">IFERROR((Kreditvækst[Udlån til husholdninger (mia. kr.)]/VLOOKUP(DATE(YEAR(Kreditvækst[[#This Row],[Dato]])-1,MONTH(Kreditvækst[[#This Row],[Dato]])+1,1)-1,Kreditvækst[[Dato]:[Udlån til husholdninger (mia. kr.)]],4,FALSE)-1)*100,NA())</f>
        <v>6.8868363503927776</v>
      </c>
    </row>
    <row r="207" spans="1:7" hidden="1" x14ac:dyDescent="0.3">
      <c r="A207" s="3">
        <v>35461</v>
      </c>
      <c r="B207" s="5"/>
      <c r="C207" s="5">
        <v>397.06500598006585</v>
      </c>
      <c r="D207" s="5">
        <v>763.23890372942662</v>
      </c>
      <c r="E207" s="5" t="e">
        <f ca="1">IF(ISNUMBER(Kreditvækst[[#This Row],[Udlån/BNP (pct. af BNP)]]),IFERROR((Kreditvækst[[#This Row],[Udlån/BNP (pct. af BNP)]]/VLOOKUP(DATE(YEAR(Kreditvækst[[#This Row],[Dato]])-1,MONTH(Kreditvækst[[#This Row],[Dato]]),DAY(Kreditvækst[[#This Row],[Dato]])),Kreditvækst[[#All],[Dato]:[Udlån/BNP (pct. af BNP)]],2,FALSE)-1)*100,NA()),NA())</f>
        <v>#N/A</v>
      </c>
      <c r="F207" s="5">
        <f ca="1">IFERROR((Kreditvækst[Udlån til erhverv (mia. kr.)]/VLOOKUP(DATE(YEAR(Kreditvækst[[#This Row],[Dato]])-1,MONTH(Kreditvækst[[#This Row],[Dato]])+1,1)-1,Kreditvækst[[Dato]:[Udlån til erhverv (mia. kr.)]],3,FALSE)-1)*100,NA())</f>
        <v>1.2866643433029346</v>
      </c>
      <c r="G207" s="5">
        <f ca="1">IFERROR((Kreditvækst[Udlån til husholdninger (mia. kr.)]/VLOOKUP(DATE(YEAR(Kreditvækst[[#This Row],[Dato]])-1,MONTH(Kreditvækst[[#This Row],[Dato]])+1,1)-1,Kreditvækst[[Dato]:[Udlån til husholdninger (mia. kr.)]],4,FALSE)-1)*100,NA())</f>
        <v>6.5173949015424393</v>
      </c>
    </row>
    <row r="208" spans="1:7" hidden="1" x14ac:dyDescent="0.3">
      <c r="A208" s="3">
        <v>35489</v>
      </c>
      <c r="B208" s="5"/>
      <c r="C208" s="5">
        <v>406.5258166035261</v>
      </c>
      <c r="D208" s="5">
        <v>771.55913022462505</v>
      </c>
      <c r="E208" s="5" t="e">
        <f ca="1">IF(ISNUMBER(Kreditvækst[[#This Row],[Udlån/BNP (pct. af BNP)]]),IFERROR((Kreditvækst[[#This Row],[Udlån/BNP (pct. af BNP)]]/VLOOKUP(DATE(YEAR(Kreditvækst[[#This Row],[Dato]])-1,MONTH(Kreditvækst[[#This Row],[Dato]]),DAY(Kreditvækst[[#This Row],[Dato]])),Kreditvækst[[#All],[Dato]:[Udlån/BNP (pct. af BNP)]],2,FALSE)-1)*100,NA()),NA())</f>
        <v>#N/A</v>
      </c>
      <c r="F208" s="5">
        <f ca="1">IFERROR((Kreditvækst[Udlån til erhverv (mia. kr.)]/VLOOKUP(DATE(YEAR(Kreditvækst[[#This Row],[Dato]])-1,MONTH(Kreditvækst[[#This Row],[Dato]])+1,1)-1,Kreditvækst[[Dato]:[Udlån til erhverv (mia. kr.)]],3,FALSE)-1)*100,NA())</f>
        <v>2.1075061763779157</v>
      </c>
      <c r="G208" s="5">
        <f ca="1">IFERROR((Kreditvækst[Udlån til husholdninger (mia. kr.)]/VLOOKUP(DATE(YEAR(Kreditvækst[[#This Row],[Dato]])-1,MONTH(Kreditvækst[[#This Row],[Dato]])+1,1)-1,Kreditvækst[[Dato]:[Udlån til husholdninger (mia. kr.)]],4,FALSE)-1)*100,NA())</f>
        <v>6.8687849069129392</v>
      </c>
    </row>
    <row r="209" spans="1:7" x14ac:dyDescent="0.3">
      <c r="A209" s="3">
        <v>35520</v>
      </c>
      <c r="B209" s="5">
        <v>131.70492643936507</v>
      </c>
      <c r="C209" s="5">
        <v>411.20198346973882</v>
      </c>
      <c r="D209" s="5">
        <v>782.86677790014357</v>
      </c>
      <c r="E209" s="5">
        <f ca="1">IF(ISNUMBER(Kreditvækst[[#This Row],[Udlån/BNP (pct. af BNP)]]),IFERROR((Kreditvækst[[#This Row],[Udlån/BNP (pct. af BNP)]]/VLOOKUP(DATE(YEAR(Kreditvækst[[#This Row],[Dato]])-1,MONTH(Kreditvækst[[#This Row],[Dato]]),DAY(Kreditvækst[[#This Row],[Dato]])),Kreditvækst[[#All],[Dato]:[Udlån/BNP (pct. af BNP)]],2,FALSE)-1)*100,NA()),NA())</f>
        <v>-0.86832772160766458</v>
      </c>
      <c r="F209" s="5">
        <f ca="1">IFERROR((Kreditvækst[Udlån til erhverv (mia. kr.)]/VLOOKUP(DATE(YEAR(Kreditvækst[[#This Row],[Dato]])-1,MONTH(Kreditvækst[[#This Row],[Dato]])+1,1)-1,Kreditvækst[[Dato]:[Udlån til erhverv (mia. kr.)]],3,FALSE)-1)*100,NA())</f>
        <v>2.0758715981005649</v>
      </c>
      <c r="G209" s="5">
        <f ca="1">IFERROR((Kreditvækst[Udlån til husholdninger (mia. kr.)]/VLOOKUP(DATE(YEAR(Kreditvækst[[#This Row],[Dato]])-1,MONTH(Kreditvækst[[#This Row],[Dato]])+1,1)-1,Kreditvækst[[Dato]:[Udlån til husholdninger (mia. kr.)]],4,FALSE)-1)*100,NA())</f>
        <v>6.7800747662213778</v>
      </c>
    </row>
    <row r="210" spans="1:7" hidden="1" x14ac:dyDescent="0.3">
      <c r="A210" s="3">
        <v>35550</v>
      </c>
      <c r="B210" s="5"/>
      <c r="C210" s="5">
        <v>406.31700991276159</v>
      </c>
      <c r="D210" s="5">
        <v>777.35040841591513</v>
      </c>
      <c r="E210" s="5" t="e">
        <f ca="1">IF(ISNUMBER(Kreditvækst[[#This Row],[Udlån/BNP (pct. af BNP)]]),IFERROR((Kreditvækst[[#This Row],[Udlån/BNP (pct. af BNP)]]/VLOOKUP(DATE(YEAR(Kreditvækst[[#This Row],[Dato]])-1,MONTH(Kreditvækst[[#This Row],[Dato]]),DAY(Kreditvækst[[#This Row],[Dato]])),Kreditvækst[[#All],[Dato]:[Udlån/BNP (pct. af BNP)]],2,FALSE)-1)*100,NA()),NA())</f>
        <v>#N/A</v>
      </c>
      <c r="F210" s="5">
        <f ca="1">IFERROR((Kreditvækst[Udlån til erhverv (mia. kr.)]/VLOOKUP(DATE(YEAR(Kreditvækst[[#This Row],[Dato]])-1,MONTH(Kreditvækst[[#This Row],[Dato]])+1,1)-1,Kreditvækst[[Dato]:[Udlån til erhverv (mia. kr.)]],3,FALSE)-1)*100,NA())</f>
        <v>2.2513003121152453</v>
      </c>
      <c r="G210" s="5">
        <f ca="1">IFERROR((Kreditvækst[Udlån til husholdninger (mia. kr.)]/VLOOKUP(DATE(YEAR(Kreditvækst[[#This Row],[Dato]])-1,MONTH(Kreditvækst[[#This Row],[Dato]])+1,1)-1,Kreditvækst[[Dato]:[Udlån til husholdninger (mia. kr.)]],4,FALSE)-1)*100,NA())</f>
        <v>6.8940779077449887</v>
      </c>
    </row>
    <row r="211" spans="1:7" hidden="1" x14ac:dyDescent="0.3">
      <c r="A211" s="3">
        <v>35581</v>
      </c>
      <c r="B211" s="5"/>
      <c r="C211" s="5">
        <v>412.20516425116659</v>
      </c>
      <c r="D211" s="5">
        <v>785.17403155406873</v>
      </c>
      <c r="E211" s="5" t="e">
        <f ca="1">IF(ISNUMBER(Kreditvækst[[#This Row],[Udlån/BNP (pct. af BNP)]]),IFERROR((Kreditvækst[[#This Row],[Udlån/BNP (pct. af BNP)]]/VLOOKUP(DATE(YEAR(Kreditvækst[[#This Row],[Dato]])-1,MONTH(Kreditvækst[[#This Row],[Dato]]),DAY(Kreditvækst[[#This Row],[Dato]])),Kreditvækst[[#All],[Dato]:[Udlån/BNP (pct. af BNP)]],2,FALSE)-1)*100,NA()),NA())</f>
        <v>#N/A</v>
      </c>
      <c r="F211" s="5">
        <f ca="1">IFERROR((Kreditvækst[Udlån til erhverv (mia. kr.)]/VLOOKUP(DATE(YEAR(Kreditvækst[[#This Row],[Dato]])-1,MONTH(Kreditvækst[[#This Row],[Dato]])+1,1)-1,Kreditvækst[[Dato]:[Udlån til erhverv (mia. kr.)]],3,FALSE)-1)*100,NA())</f>
        <v>3.5025049878449677</v>
      </c>
      <c r="G211" s="5">
        <f ca="1">IFERROR((Kreditvækst[Udlån til husholdninger (mia. kr.)]/VLOOKUP(DATE(YEAR(Kreditvækst[[#This Row],[Dato]])-1,MONTH(Kreditvækst[[#This Row],[Dato]])+1,1)-1,Kreditvækst[[Dato]:[Udlån til husholdninger (mia. kr.)]],4,FALSE)-1)*100,NA())</f>
        <v>7.2250744033833803</v>
      </c>
    </row>
    <row r="212" spans="1:7" x14ac:dyDescent="0.3">
      <c r="A212" s="3">
        <v>35611</v>
      </c>
      <c r="B212" s="5">
        <v>132.12862002386498</v>
      </c>
      <c r="C212" s="5">
        <v>415.71741287782925</v>
      </c>
      <c r="D212" s="5">
        <v>801.69138762007071</v>
      </c>
      <c r="E212" s="5">
        <f ca="1">IF(ISNUMBER(Kreditvækst[[#This Row],[Udlån/BNP (pct. af BNP)]]),IFERROR((Kreditvækst[[#This Row],[Udlån/BNP (pct. af BNP)]]/VLOOKUP(DATE(YEAR(Kreditvækst[[#This Row],[Dato]])-1,MONTH(Kreditvækst[[#This Row],[Dato]]),DAY(Kreditvækst[[#This Row],[Dato]])),Kreditvækst[[#All],[Dato]:[Udlån/BNP (pct. af BNP)]],2,FALSE)-1)*100,NA()),NA())</f>
        <v>5.4012315886531326E-2</v>
      </c>
      <c r="F212" s="5">
        <f ca="1">IFERROR((Kreditvækst[Udlån til erhverv (mia. kr.)]/VLOOKUP(DATE(YEAR(Kreditvækst[[#This Row],[Dato]])-1,MONTH(Kreditvækst[[#This Row],[Dato]])+1,1)-1,Kreditvækst[[Dato]:[Udlån til erhverv (mia. kr.)]],3,FALSE)-1)*100,NA())</f>
        <v>3.7720190654329633</v>
      </c>
      <c r="G212" s="5">
        <f ca="1">IFERROR((Kreditvækst[Udlån til husholdninger (mia. kr.)]/VLOOKUP(DATE(YEAR(Kreditvækst[[#This Row],[Dato]])-1,MONTH(Kreditvækst[[#This Row],[Dato]])+1,1)-1,Kreditvækst[[Dato]:[Udlån til husholdninger (mia. kr.)]],4,FALSE)-1)*100,NA())</f>
        <v>7.4964670184896498</v>
      </c>
    </row>
    <row r="213" spans="1:7" hidden="1" x14ac:dyDescent="0.3">
      <c r="A213" s="3">
        <v>35642</v>
      </c>
      <c r="B213" s="5"/>
      <c r="C213" s="5">
        <v>415.19730140306945</v>
      </c>
      <c r="D213" s="5">
        <v>801.29113054388381</v>
      </c>
      <c r="E213" s="5" t="e">
        <f ca="1">IF(ISNUMBER(Kreditvækst[[#This Row],[Udlån/BNP (pct. af BNP)]]),IFERROR((Kreditvækst[[#This Row],[Udlån/BNP (pct. af BNP)]]/VLOOKUP(DATE(YEAR(Kreditvækst[[#This Row],[Dato]])-1,MONTH(Kreditvækst[[#This Row],[Dato]]),DAY(Kreditvækst[[#This Row],[Dato]])),Kreditvækst[[#All],[Dato]:[Udlån/BNP (pct. af BNP)]],2,FALSE)-1)*100,NA()),NA())</f>
        <v>#N/A</v>
      </c>
      <c r="F213" s="5">
        <f ca="1">IFERROR((Kreditvækst[Udlån til erhverv (mia. kr.)]/VLOOKUP(DATE(YEAR(Kreditvækst[[#This Row],[Dato]])-1,MONTH(Kreditvækst[[#This Row],[Dato]])+1,1)-1,Kreditvækst[[Dato]:[Udlån til erhverv (mia. kr.)]],3,FALSE)-1)*100,NA())</f>
        <v>5.7764220139151501</v>
      </c>
      <c r="G213" s="5">
        <f ca="1">IFERROR((Kreditvækst[Udlån til husholdninger (mia. kr.)]/VLOOKUP(DATE(YEAR(Kreditvækst[[#This Row],[Dato]])-1,MONTH(Kreditvækst[[#This Row],[Dato]])+1,1)-1,Kreditvækst[[Dato]:[Udlån til husholdninger (mia. kr.)]],4,FALSE)-1)*100,NA())</f>
        <v>8.4656320896122175</v>
      </c>
    </row>
    <row r="214" spans="1:7" hidden="1" x14ac:dyDescent="0.3">
      <c r="A214" s="3">
        <v>35673</v>
      </c>
      <c r="B214" s="5"/>
      <c r="C214" s="5">
        <v>417.08734780431939</v>
      </c>
      <c r="D214" s="5">
        <v>808.43722719834511</v>
      </c>
      <c r="E214" s="5" t="e">
        <f ca="1">IF(ISNUMBER(Kreditvækst[[#This Row],[Udlån/BNP (pct. af BNP)]]),IFERROR((Kreditvækst[[#This Row],[Udlån/BNP (pct. af BNP)]]/VLOOKUP(DATE(YEAR(Kreditvækst[[#This Row],[Dato]])-1,MONTH(Kreditvækst[[#This Row],[Dato]]),DAY(Kreditvækst[[#This Row],[Dato]])),Kreditvækst[[#All],[Dato]:[Udlån/BNP (pct. af BNP)]],2,FALSE)-1)*100,NA()),NA())</f>
        <v>#N/A</v>
      </c>
      <c r="F214" s="5">
        <f ca="1">IFERROR((Kreditvækst[Udlån til erhverv (mia. kr.)]/VLOOKUP(DATE(YEAR(Kreditvækst[[#This Row],[Dato]])-1,MONTH(Kreditvækst[[#This Row],[Dato]])+1,1)-1,Kreditvækst[[Dato]:[Udlån til erhverv (mia. kr.)]],3,FALSE)-1)*100,NA())</f>
        <v>4.0894496885912623</v>
      </c>
      <c r="G214" s="5">
        <f ca="1">IFERROR((Kreditvækst[Udlån til husholdninger (mia. kr.)]/VLOOKUP(DATE(YEAR(Kreditvækst[[#This Row],[Dato]])-1,MONTH(Kreditvækst[[#This Row],[Dato]])+1,1)-1,Kreditvækst[[Dato]:[Udlån til husholdninger (mia. kr.)]],4,FALSE)-1)*100,NA())</f>
        <v>7.2698252693059962</v>
      </c>
    </row>
    <row r="215" spans="1:7" x14ac:dyDescent="0.3">
      <c r="A215" s="3">
        <v>35703</v>
      </c>
      <c r="B215" s="5">
        <v>133.3555893893718</v>
      </c>
      <c r="C215" s="5">
        <v>421.04566715812479</v>
      </c>
      <c r="D215" s="5">
        <v>822.56037487396316</v>
      </c>
      <c r="E215" s="5">
        <f ca="1">IF(ISNUMBER(Kreditvækst[[#This Row],[Udlån/BNP (pct. af BNP)]]),IFERROR((Kreditvækst[[#This Row],[Udlån/BNP (pct. af BNP)]]/VLOOKUP(DATE(YEAR(Kreditvækst[[#This Row],[Dato]])-1,MONTH(Kreditvækst[[#This Row],[Dato]]),DAY(Kreditvækst[[#This Row],[Dato]])),Kreditvækst[[#All],[Dato]:[Udlån/BNP (pct. af BNP)]],2,FALSE)-1)*100,NA()),NA())</f>
        <v>1.3075914471937899</v>
      </c>
      <c r="F215" s="5">
        <f ca="1">IFERROR((Kreditvækst[Udlån til erhverv (mia. kr.)]/VLOOKUP(DATE(YEAR(Kreditvækst[[#This Row],[Dato]])-1,MONTH(Kreditvækst[[#This Row],[Dato]])+1,1)-1,Kreditvækst[[Dato]:[Udlån til erhverv (mia. kr.)]],3,FALSE)-1)*100,NA())</f>
        <v>4.1758385721559099</v>
      </c>
      <c r="G215" s="5">
        <f ca="1">IFERROR((Kreditvækst[Udlån til husholdninger (mia. kr.)]/VLOOKUP(DATE(YEAR(Kreditvækst[[#This Row],[Dato]])-1,MONTH(Kreditvækst[[#This Row],[Dato]])+1,1)-1,Kreditvækst[[Dato]:[Udlån til husholdninger (mia. kr.)]],4,FALSE)-1)*100,NA())</f>
        <v>8.5979697784394293</v>
      </c>
    </row>
    <row r="216" spans="1:7" hidden="1" x14ac:dyDescent="0.3">
      <c r="A216" s="3">
        <v>35734</v>
      </c>
      <c r="B216" s="5"/>
      <c r="C216" s="5">
        <v>414.39157423783047</v>
      </c>
      <c r="D216" s="5">
        <v>817.42700706783887</v>
      </c>
      <c r="E216" s="5" t="e">
        <f ca="1">IF(ISNUMBER(Kreditvækst[[#This Row],[Udlån/BNP (pct. af BNP)]]),IFERROR((Kreditvækst[[#This Row],[Udlån/BNP (pct. af BNP)]]/VLOOKUP(DATE(YEAR(Kreditvækst[[#This Row],[Dato]])-1,MONTH(Kreditvækst[[#This Row],[Dato]]),DAY(Kreditvækst[[#This Row],[Dato]])),Kreditvækst[[#All],[Dato]:[Udlån/BNP (pct. af BNP)]],2,FALSE)-1)*100,NA()),NA())</f>
        <v>#N/A</v>
      </c>
      <c r="F216" s="5">
        <f ca="1">IFERROR((Kreditvækst[Udlån til erhverv (mia. kr.)]/VLOOKUP(DATE(YEAR(Kreditvækst[[#This Row],[Dato]])-1,MONTH(Kreditvækst[[#This Row],[Dato]])+1,1)-1,Kreditvækst[[Dato]:[Udlån til erhverv (mia. kr.)]],3,FALSE)-1)*100,NA())</f>
        <v>4.6723286953102461</v>
      </c>
      <c r="G216" s="5">
        <f ca="1">IFERROR((Kreditvækst[Udlån til husholdninger (mia. kr.)]/VLOOKUP(DATE(YEAR(Kreditvækst[[#This Row],[Dato]])-1,MONTH(Kreditvækst[[#This Row],[Dato]])+1,1)-1,Kreditvækst[[Dato]:[Udlån til husholdninger (mia. kr.)]],4,FALSE)-1)*100,NA())</f>
        <v>8.8826405885833015</v>
      </c>
    </row>
    <row r="217" spans="1:7" hidden="1" x14ac:dyDescent="0.3">
      <c r="A217" s="3">
        <v>35764</v>
      </c>
      <c r="B217" s="5"/>
      <c r="C217" s="5">
        <v>419.87866734789543</v>
      </c>
      <c r="D217" s="5">
        <v>825.01566942792351</v>
      </c>
      <c r="E217" s="5" t="e">
        <f ca="1">IF(ISNUMBER(Kreditvækst[[#This Row],[Udlån/BNP (pct. af BNP)]]),IFERROR((Kreditvækst[[#This Row],[Udlån/BNP (pct. af BNP)]]/VLOOKUP(DATE(YEAR(Kreditvækst[[#This Row],[Dato]])-1,MONTH(Kreditvækst[[#This Row],[Dato]]),DAY(Kreditvækst[[#This Row],[Dato]])),Kreditvækst[[#All],[Dato]:[Udlån/BNP (pct. af BNP)]],2,FALSE)-1)*100,NA()),NA())</f>
        <v>#N/A</v>
      </c>
      <c r="F217" s="5">
        <f ca="1">IFERROR((Kreditvækst[Udlån til erhverv (mia. kr.)]/VLOOKUP(DATE(YEAR(Kreditvækst[[#This Row],[Dato]])-1,MONTH(Kreditvækst[[#This Row],[Dato]])+1,1)-1,Kreditvækst[[Dato]:[Udlån til erhverv (mia. kr.)]],3,FALSE)-1)*100,NA())</f>
        <v>5.3473713053221017</v>
      </c>
      <c r="G217" s="5">
        <f ca="1">IFERROR((Kreditvækst[Udlån til husholdninger (mia. kr.)]/VLOOKUP(DATE(YEAR(Kreditvækst[[#This Row],[Dato]])-1,MONTH(Kreditvækst[[#This Row],[Dato]])+1,1)-1,Kreditvækst[[Dato]:[Udlån til husholdninger (mia. kr.)]],4,FALSE)-1)*100,NA())</f>
        <v>9.2253102476120397</v>
      </c>
    </row>
    <row r="218" spans="1:7" x14ac:dyDescent="0.3">
      <c r="A218" s="3">
        <v>35795</v>
      </c>
      <c r="B218" s="5">
        <v>133.63516315280424</v>
      </c>
      <c r="C218" s="5">
        <v>424.39818657136681</v>
      </c>
      <c r="D218" s="5">
        <v>841.25725216471358</v>
      </c>
      <c r="E218" s="5">
        <f ca="1">IF(ISNUMBER(Kreditvækst[[#This Row],[Udlån/BNP (pct. af BNP)]]),IFERROR((Kreditvækst[[#This Row],[Udlån/BNP (pct. af BNP)]]/VLOOKUP(DATE(YEAR(Kreditvækst[[#This Row],[Dato]])-1,MONTH(Kreditvækst[[#This Row],[Dato]]),DAY(Kreditvækst[[#This Row],[Dato]])),Kreditvækst[[#All],[Dato]:[Udlån/BNP (pct. af BNP)]],2,FALSE)-1)*100,NA()),NA())</f>
        <v>2.139052031580313</v>
      </c>
      <c r="F218" s="5">
        <f ca="1">IFERROR((Kreditvækst[Udlån til erhverv (mia. kr.)]/VLOOKUP(DATE(YEAR(Kreditvækst[[#This Row],[Dato]])-1,MONTH(Kreditvækst[[#This Row],[Dato]])+1,1)-1,Kreditvækst[[Dato]:[Udlån til erhverv (mia. kr.)]],3,FALSE)-1)*100,NA())</f>
        <v>5.5388869883740588</v>
      </c>
      <c r="G218" s="5">
        <f ca="1">IFERROR((Kreditvækst[Udlån til husholdninger (mia. kr.)]/VLOOKUP(DATE(YEAR(Kreditvækst[[#This Row],[Dato]])-1,MONTH(Kreditvækst[[#This Row],[Dato]])+1,1)-1,Kreditvækst[[Dato]:[Udlån til husholdninger (mia. kr.)]],4,FALSE)-1)*100,NA())</f>
        <v>9.1582730653551927</v>
      </c>
    </row>
    <row r="219" spans="1:7" hidden="1" x14ac:dyDescent="0.3">
      <c r="A219" s="3">
        <v>35826</v>
      </c>
      <c r="B219" s="5"/>
      <c r="C219" s="5">
        <v>421.89411929605257</v>
      </c>
      <c r="D219" s="5">
        <v>841.43264264164134</v>
      </c>
      <c r="E219" s="5" t="e">
        <f ca="1">IF(ISNUMBER(Kreditvækst[[#This Row],[Udlån/BNP (pct. af BNP)]]),IFERROR((Kreditvækst[[#This Row],[Udlån/BNP (pct. af BNP)]]/VLOOKUP(DATE(YEAR(Kreditvækst[[#This Row],[Dato]])-1,MONTH(Kreditvækst[[#This Row],[Dato]]),DAY(Kreditvækst[[#This Row],[Dato]])),Kreditvækst[[#All],[Dato]:[Udlån/BNP (pct. af BNP)]],2,FALSE)-1)*100,NA()),NA())</f>
        <v>#N/A</v>
      </c>
      <c r="F219" s="5">
        <f ca="1">IFERROR((Kreditvækst[Udlån til erhverv (mia. kr.)]/VLOOKUP(DATE(YEAR(Kreditvækst[[#This Row],[Dato]])-1,MONTH(Kreditvækst[[#This Row],[Dato]])+1,1)-1,Kreditvækst[[Dato]:[Udlån til erhverv (mia. kr.)]],3,FALSE)-1)*100,NA())</f>
        <v>6.2531608029021912</v>
      </c>
      <c r="G219" s="5">
        <f ca="1">IFERROR((Kreditvækst[Udlån til husholdninger (mia. kr.)]/VLOOKUP(DATE(YEAR(Kreditvækst[[#This Row],[Dato]])-1,MONTH(Kreditvækst[[#This Row],[Dato]])+1,1)-1,Kreditvækst[[Dato]:[Udlån til husholdninger (mia. kr.)]],4,FALSE)-1)*100,NA())</f>
        <v>10.244988630707287</v>
      </c>
    </row>
    <row r="220" spans="1:7" hidden="1" x14ac:dyDescent="0.3">
      <c r="A220" s="3">
        <v>35854</v>
      </c>
      <c r="B220" s="5"/>
      <c r="C220" s="5">
        <v>431.04498618687427</v>
      </c>
      <c r="D220" s="5">
        <v>851.85186423864445</v>
      </c>
      <c r="E220" s="5" t="e">
        <f ca="1">IF(ISNUMBER(Kreditvækst[[#This Row],[Udlån/BNP (pct. af BNP)]]),IFERROR((Kreditvækst[[#This Row],[Udlån/BNP (pct. af BNP)]]/VLOOKUP(DATE(YEAR(Kreditvækst[[#This Row],[Dato]])-1,MONTH(Kreditvækst[[#This Row],[Dato]]),DAY(Kreditvækst[[#This Row],[Dato]])),Kreditvækst[[#All],[Dato]:[Udlån/BNP (pct. af BNP)]],2,FALSE)-1)*100,NA()),NA())</f>
        <v>#N/A</v>
      </c>
      <c r="F220" s="5">
        <f ca="1">IFERROR((Kreditvækst[Udlån til erhverv (mia. kr.)]/VLOOKUP(DATE(YEAR(Kreditvækst[[#This Row],[Dato]])-1,MONTH(Kreditvækst[[#This Row],[Dato]])+1,1)-1,Kreditvækst[[Dato]:[Udlån til erhverv (mia. kr.)]],3,FALSE)-1)*100,NA())</f>
        <v>6.0313929846332659</v>
      </c>
      <c r="G220" s="5">
        <f ca="1">IFERROR((Kreditvækst[Udlån til husholdninger (mia. kr.)]/VLOOKUP(DATE(YEAR(Kreditvækst[[#This Row],[Dato]])-1,MONTH(Kreditvækst[[#This Row],[Dato]])+1,1)-1,Kreditvækst[[Dato]:[Udlån til husholdninger (mia. kr.)]],4,FALSE)-1)*100,NA())</f>
        <v>10.406556136616985</v>
      </c>
    </row>
    <row r="221" spans="1:7" x14ac:dyDescent="0.3">
      <c r="A221" s="3">
        <v>35885</v>
      </c>
      <c r="B221" s="5">
        <v>135.55263314023216</v>
      </c>
      <c r="C221" s="5">
        <v>435.33183698488506</v>
      </c>
      <c r="D221" s="5">
        <v>865.01298848359193</v>
      </c>
      <c r="E221" s="5">
        <f ca="1">IF(ISNUMBER(Kreditvækst[[#This Row],[Udlån/BNP (pct. af BNP)]]),IFERROR((Kreditvækst[[#This Row],[Udlån/BNP (pct. af BNP)]]/VLOOKUP(DATE(YEAR(Kreditvækst[[#This Row],[Dato]])-1,MONTH(Kreditvækst[[#This Row],[Dato]]),DAY(Kreditvækst[[#This Row],[Dato]])),Kreditvækst[[#All],[Dato]:[Udlån/BNP (pct. af BNP)]],2,FALSE)-1)*100,NA()),NA())</f>
        <v>2.9214599672841457</v>
      </c>
      <c r="F221" s="5">
        <f ca="1">IFERROR((Kreditvækst[Udlån til erhverv (mia. kr.)]/VLOOKUP(DATE(YEAR(Kreditvækst[[#This Row],[Dato]])-1,MONTH(Kreditvækst[[#This Row],[Dato]])+1,1)-1,Kreditvækst[[Dato]:[Udlån til erhverv (mia. kr.)]],3,FALSE)-1)*100,NA())</f>
        <v>5.8681267321566866</v>
      </c>
      <c r="G221" s="5">
        <f ca="1">IFERROR((Kreditvækst[Udlån til husholdninger (mia. kr.)]/VLOOKUP(DATE(YEAR(Kreditvækst[[#This Row],[Dato]])-1,MONTH(Kreditvækst[[#This Row],[Dato]])+1,1)-1,Kreditvækst[[Dato]:[Udlån til husholdninger (mia. kr.)]],4,FALSE)-1)*100,NA())</f>
        <v>10.492999946144899</v>
      </c>
    </row>
    <row r="222" spans="1:7" hidden="1" x14ac:dyDescent="0.3">
      <c r="A222" s="3">
        <v>35915</v>
      </c>
      <c r="B222" s="5"/>
      <c r="C222" s="5">
        <v>437.40896031649675</v>
      </c>
      <c r="D222" s="5">
        <v>865.90629838906273</v>
      </c>
      <c r="E222" s="5" t="e">
        <f ca="1">IF(ISNUMBER(Kreditvækst[[#This Row],[Udlån/BNP (pct. af BNP)]]),IFERROR((Kreditvækst[[#This Row],[Udlån/BNP (pct. af BNP)]]/VLOOKUP(DATE(YEAR(Kreditvækst[[#This Row],[Dato]])-1,MONTH(Kreditvækst[[#This Row],[Dato]]),DAY(Kreditvækst[[#This Row],[Dato]])),Kreditvækst[[#All],[Dato]:[Udlån/BNP (pct. af BNP)]],2,FALSE)-1)*100,NA()),NA())</f>
        <v>#N/A</v>
      </c>
      <c r="F222" s="5">
        <f ca="1">IFERROR((Kreditvækst[Udlån til erhverv (mia. kr.)]/VLOOKUP(DATE(YEAR(Kreditvækst[[#This Row],[Dato]])-1,MONTH(Kreditvækst[[#This Row],[Dato]])+1,1)-1,Kreditvækst[[Dato]:[Udlån til erhverv (mia. kr.)]],3,FALSE)-1)*100,NA())</f>
        <v>7.6521409749522373</v>
      </c>
      <c r="G222" s="5">
        <f ca="1">IFERROR((Kreditvækst[Udlån til husholdninger (mia. kr.)]/VLOOKUP(DATE(YEAR(Kreditvækst[[#This Row],[Dato]])-1,MONTH(Kreditvækst[[#This Row],[Dato]])+1,1)-1,Kreditvækst[[Dato]:[Udlån til husholdninger (mia. kr.)]],4,FALSE)-1)*100,NA())</f>
        <v>11.392016909543635</v>
      </c>
    </row>
    <row r="223" spans="1:7" hidden="1" x14ac:dyDescent="0.3">
      <c r="A223" s="3">
        <v>35946</v>
      </c>
      <c r="B223" s="5"/>
      <c r="C223" s="5">
        <v>441.35421591651004</v>
      </c>
      <c r="D223" s="5">
        <v>874.39469217687588</v>
      </c>
      <c r="E223" s="5" t="e">
        <f ca="1">IF(ISNUMBER(Kreditvækst[[#This Row],[Udlån/BNP (pct. af BNP)]]),IFERROR((Kreditvækst[[#This Row],[Udlån/BNP (pct. af BNP)]]/VLOOKUP(DATE(YEAR(Kreditvækst[[#This Row],[Dato]])-1,MONTH(Kreditvækst[[#This Row],[Dato]]),DAY(Kreditvækst[[#This Row],[Dato]])),Kreditvækst[[#All],[Dato]:[Udlån/BNP (pct. af BNP)]],2,FALSE)-1)*100,NA()),NA())</f>
        <v>#N/A</v>
      </c>
      <c r="F223" s="5">
        <f ca="1">IFERROR((Kreditvækst[Udlån til erhverv (mia. kr.)]/VLOOKUP(DATE(YEAR(Kreditvækst[[#This Row],[Dato]])-1,MONTH(Kreditvækst[[#This Row],[Dato]])+1,1)-1,Kreditvækst[[Dato]:[Udlån til erhverv (mia. kr.)]],3,FALSE)-1)*100,NA())</f>
        <v>7.0714911391993596</v>
      </c>
      <c r="G223" s="5">
        <f ca="1">IFERROR((Kreditvækst[Udlån til husholdninger (mia. kr.)]/VLOOKUP(DATE(YEAR(Kreditvækst[[#This Row],[Dato]])-1,MONTH(Kreditvækst[[#This Row],[Dato]])+1,1)-1,Kreditvækst[[Dato]:[Udlån til husholdninger (mia. kr.)]],4,FALSE)-1)*100,NA())</f>
        <v>11.363170079149931</v>
      </c>
    </row>
    <row r="224" spans="1:7" x14ac:dyDescent="0.3">
      <c r="A224" s="3">
        <v>35976</v>
      </c>
      <c r="B224" s="5">
        <v>138.84198512809004</v>
      </c>
      <c r="C224" s="5">
        <v>444.01322608847209</v>
      </c>
      <c r="D224" s="5">
        <v>892.10878399346052</v>
      </c>
      <c r="E224" s="5">
        <f ca="1">IF(ISNUMBER(Kreditvækst[[#This Row],[Udlån/BNP (pct. af BNP)]]),IFERROR((Kreditvækst[[#This Row],[Udlån/BNP (pct. af BNP)]]/VLOOKUP(DATE(YEAR(Kreditvækst[[#This Row],[Dato]])-1,MONTH(Kreditvækst[[#This Row],[Dato]]),DAY(Kreditvækst[[#This Row],[Dato]])),Kreditvækst[[#All],[Dato]:[Udlån/BNP (pct. af BNP)]],2,FALSE)-1)*100,NA()),NA())</f>
        <v>5.0809318246209711</v>
      </c>
      <c r="F224" s="5">
        <f ca="1">IFERROR((Kreditvækst[Udlån til erhverv (mia. kr.)]/VLOOKUP(DATE(YEAR(Kreditvækst[[#This Row],[Dato]])-1,MONTH(Kreditvækst[[#This Row],[Dato]])+1,1)-1,Kreditvækst[[Dato]:[Udlån til erhverv (mia. kr.)]],3,FALSE)-1)*100,NA())</f>
        <v>6.8065018048590664</v>
      </c>
      <c r="G224" s="5">
        <f ca="1">IFERROR((Kreditvækst[Udlån til husholdninger (mia. kr.)]/VLOOKUP(DATE(YEAR(Kreditvækst[[#This Row],[Dato]])-1,MONTH(Kreditvækst[[#This Row],[Dato]])+1,1)-1,Kreditvækst[[Dato]:[Udlån til husholdninger (mia. kr.)]],4,FALSE)-1)*100,NA())</f>
        <v>11.278329513031959</v>
      </c>
    </row>
    <row r="225" spans="1:7" hidden="1" x14ac:dyDescent="0.3">
      <c r="A225" s="3">
        <v>36007</v>
      </c>
      <c r="B225" s="5"/>
      <c r="C225" s="5">
        <v>437.60159037582696</v>
      </c>
      <c r="D225" s="5">
        <v>889.16206696656241</v>
      </c>
      <c r="E225" s="5" t="e">
        <f ca="1">IF(ISNUMBER(Kreditvækst[[#This Row],[Udlån/BNP (pct. af BNP)]]),IFERROR((Kreditvækst[[#This Row],[Udlån/BNP (pct. af BNP)]]/VLOOKUP(DATE(YEAR(Kreditvækst[[#This Row],[Dato]])-1,MONTH(Kreditvækst[[#This Row],[Dato]]),DAY(Kreditvækst[[#This Row],[Dato]])),Kreditvækst[[#All],[Dato]:[Udlån/BNP (pct. af BNP)]],2,FALSE)-1)*100,NA()),NA())</f>
        <v>#N/A</v>
      </c>
      <c r="F225" s="5">
        <f ca="1">IFERROR((Kreditvækst[Udlån til erhverv (mia. kr.)]/VLOOKUP(DATE(YEAR(Kreditvækst[[#This Row],[Dato]])-1,MONTH(Kreditvækst[[#This Row],[Dato]])+1,1)-1,Kreditvækst[[Dato]:[Udlån til erhverv (mia. kr.)]],3,FALSE)-1)*100,NA())</f>
        <v>5.3960584274143963</v>
      </c>
      <c r="G225" s="5">
        <f ca="1">IFERROR((Kreditvækst[Udlån til husholdninger (mia. kr.)]/VLOOKUP(DATE(YEAR(Kreditvækst[[#This Row],[Dato]])-1,MONTH(Kreditvækst[[#This Row],[Dato]])+1,1)-1,Kreditvækst[[Dato]:[Udlån til husholdninger (mia. kr.)]],4,FALSE)-1)*100,NA())</f>
        <v>10.966168608784589</v>
      </c>
    </row>
    <row r="226" spans="1:7" hidden="1" x14ac:dyDescent="0.3">
      <c r="A226" s="3">
        <v>36038</v>
      </c>
      <c r="B226" s="5"/>
      <c r="C226" s="5">
        <v>446.12048620925157</v>
      </c>
      <c r="D226" s="5">
        <v>899.56535521352998</v>
      </c>
      <c r="E226" s="5" t="e">
        <f ca="1">IF(ISNUMBER(Kreditvækst[[#This Row],[Udlån/BNP (pct. af BNP)]]),IFERROR((Kreditvækst[[#This Row],[Udlån/BNP (pct. af BNP)]]/VLOOKUP(DATE(YEAR(Kreditvækst[[#This Row],[Dato]])-1,MONTH(Kreditvækst[[#This Row],[Dato]]),DAY(Kreditvækst[[#This Row],[Dato]])),Kreditvækst[[#All],[Dato]:[Udlån/BNP (pct. af BNP)]],2,FALSE)-1)*100,NA()),NA())</f>
        <v>#N/A</v>
      </c>
      <c r="F226" s="5">
        <f ca="1">IFERROR((Kreditvækst[Udlån til erhverv (mia. kr.)]/VLOOKUP(DATE(YEAR(Kreditvækst[[#This Row],[Dato]])-1,MONTH(Kreditvækst[[#This Row],[Dato]])+1,1)-1,Kreditvækst[[Dato]:[Udlån til erhverv (mia. kr.)]],3,FALSE)-1)*100,NA())</f>
        <v>6.9609252253207465</v>
      </c>
      <c r="G226" s="5">
        <f ca="1">IFERROR((Kreditvækst[Udlån til husholdninger (mia. kr.)]/VLOOKUP(DATE(YEAR(Kreditvækst[[#This Row],[Dato]])-1,MONTH(Kreditvækst[[#This Row],[Dato]])+1,1)-1,Kreditvækst[[Dato]:[Udlån til husholdninger (mia. kr.)]],4,FALSE)-1)*100,NA())</f>
        <v>11.272134056838423</v>
      </c>
    </row>
    <row r="227" spans="1:7" x14ac:dyDescent="0.3">
      <c r="A227" s="3">
        <v>36068</v>
      </c>
      <c r="B227" s="5">
        <v>140.65642484551796</v>
      </c>
      <c r="C227" s="5">
        <v>453.63609360927302</v>
      </c>
      <c r="D227" s="5">
        <v>914.3028360753068</v>
      </c>
      <c r="E227" s="5">
        <f ca="1">IF(ISNUMBER(Kreditvækst[[#This Row],[Udlån/BNP (pct. af BNP)]]),IFERROR((Kreditvækst[[#This Row],[Udlån/BNP (pct. af BNP)]]/VLOOKUP(DATE(YEAR(Kreditvækst[[#This Row],[Dato]])-1,MONTH(Kreditvækst[[#This Row],[Dato]]),DAY(Kreditvækst[[#This Row],[Dato]])),Kreditvækst[[#All],[Dato]:[Udlån/BNP (pct. af BNP)]],2,FALSE)-1)*100,NA()),NA())</f>
        <v>5.4747127507563054</v>
      </c>
      <c r="F227" s="5">
        <f ca="1">IFERROR((Kreditvækst[Udlån til erhverv (mia. kr.)]/VLOOKUP(DATE(YEAR(Kreditvækst[[#This Row],[Dato]])-1,MONTH(Kreditvækst[[#This Row],[Dato]])+1,1)-1,Kreditvækst[[Dato]:[Udlån til erhverv (mia. kr.)]],3,FALSE)-1)*100,NA())</f>
        <v>7.7403543114739737</v>
      </c>
      <c r="G227" s="5">
        <f ca="1">IFERROR((Kreditvækst[Udlån til husholdninger (mia. kr.)]/VLOOKUP(DATE(YEAR(Kreditvækst[[#This Row],[Dato]])-1,MONTH(Kreditvækst[[#This Row],[Dato]])+1,1)-1,Kreditvækst[[Dato]:[Udlån til husholdninger (mia. kr.)]],4,FALSE)-1)*100,NA())</f>
        <v>11.153279929804661</v>
      </c>
    </row>
    <row r="228" spans="1:7" hidden="1" x14ac:dyDescent="0.3">
      <c r="A228" s="3">
        <v>36099</v>
      </c>
      <c r="B228" s="5"/>
      <c r="C228" s="5">
        <v>447.39581136580864</v>
      </c>
      <c r="D228" s="5">
        <v>906.97701863280327</v>
      </c>
      <c r="E228" s="5" t="e">
        <f ca="1">IF(ISNUMBER(Kreditvækst[[#This Row],[Udlån/BNP (pct. af BNP)]]),IFERROR((Kreditvækst[[#This Row],[Udlån/BNP (pct. af BNP)]]/VLOOKUP(DATE(YEAR(Kreditvækst[[#This Row],[Dato]])-1,MONTH(Kreditvækst[[#This Row],[Dato]]),DAY(Kreditvækst[[#This Row],[Dato]])),Kreditvækst[[#All],[Dato]:[Udlån/BNP (pct. af BNP)]],2,FALSE)-1)*100,NA()),NA())</f>
        <v>#N/A</v>
      </c>
      <c r="F228" s="5">
        <f ca="1">IFERROR((Kreditvækst[Udlån til erhverv (mia. kr.)]/VLOOKUP(DATE(YEAR(Kreditvækst[[#This Row],[Dato]])-1,MONTH(Kreditvækst[[#This Row],[Dato]])+1,1)-1,Kreditvækst[[Dato]:[Udlån til erhverv (mia. kr.)]],3,FALSE)-1)*100,NA())</f>
        <v>7.9645048740870861</v>
      </c>
      <c r="G228" s="5">
        <f ca="1">IFERROR((Kreditvækst[Udlån til husholdninger (mia. kr.)]/VLOOKUP(DATE(YEAR(Kreditvækst[[#This Row],[Dato]])-1,MONTH(Kreditvækst[[#This Row],[Dato]])+1,1)-1,Kreditvækst[[Dato]:[Udlån til husholdninger (mia. kr.)]],4,FALSE)-1)*100,NA())</f>
        <v>10.955108014620873</v>
      </c>
    </row>
    <row r="229" spans="1:7" hidden="1" x14ac:dyDescent="0.3">
      <c r="A229" s="3">
        <v>36129</v>
      </c>
      <c r="B229" s="5"/>
      <c r="C229" s="5">
        <v>454.25814839760756</v>
      </c>
      <c r="D229" s="5">
        <v>915.32010239444014</v>
      </c>
      <c r="E229" s="5" t="e">
        <f ca="1">IF(ISNUMBER(Kreditvækst[[#This Row],[Udlån/BNP (pct. af BNP)]]),IFERROR((Kreditvækst[[#This Row],[Udlån/BNP (pct. af BNP)]]/VLOOKUP(DATE(YEAR(Kreditvækst[[#This Row],[Dato]])-1,MONTH(Kreditvækst[[#This Row],[Dato]]),DAY(Kreditvækst[[#This Row],[Dato]])),Kreditvækst[[#All],[Dato]:[Udlån/BNP (pct. af BNP)]],2,FALSE)-1)*100,NA()),NA())</f>
        <v>#N/A</v>
      </c>
      <c r="F229" s="5">
        <f ca="1">IFERROR((Kreditvækst[Udlån til erhverv (mia. kr.)]/VLOOKUP(DATE(YEAR(Kreditvækst[[#This Row],[Dato]])-1,MONTH(Kreditvækst[[#This Row],[Dato]])+1,1)-1,Kreditvækst[[Dato]:[Udlån til erhverv (mia. kr.)]],3,FALSE)-1)*100,NA())</f>
        <v>8.1879561223877637</v>
      </c>
      <c r="G229" s="5">
        <f ca="1">IFERROR((Kreditvækst[Udlån til husholdninger (mia. kr.)]/VLOOKUP(DATE(YEAR(Kreditvækst[[#This Row],[Dato]])-1,MONTH(Kreditvækst[[#This Row],[Dato]])+1,1)-1,Kreditvækst[[Dato]:[Udlån til husholdninger (mia. kr.)]],4,FALSE)-1)*100,NA())</f>
        <v>10.94578397876187</v>
      </c>
    </row>
    <row r="230" spans="1:7" x14ac:dyDescent="0.3">
      <c r="A230" s="3">
        <v>36160</v>
      </c>
      <c r="B230" s="5">
        <v>141.44393348775154</v>
      </c>
      <c r="C230" s="5">
        <v>460.28882494557979</v>
      </c>
      <c r="D230" s="5">
        <v>928.1251349811555</v>
      </c>
      <c r="E230" s="5">
        <f ca="1">IF(ISNUMBER(Kreditvækst[[#This Row],[Udlån/BNP (pct. af BNP)]]),IFERROR((Kreditvækst[[#This Row],[Udlån/BNP (pct. af BNP)]]/VLOOKUP(DATE(YEAR(Kreditvækst[[#This Row],[Dato]])-1,MONTH(Kreditvækst[[#This Row],[Dato]]),DAY(Kreditvækst[[#This Row],[Dato]])),Kreditvækst[[#All],[Dato]:[Udlån/BNP (pct. af BNP)]],2,FALSE)-1)*100,NA()),NA())</f>
        <v>5.8433500215945511</v>
      </c>
      <c r="F230" s="5">
        <f ca="1">IFERROR((Kreditvækst[Udlån til erhverv (mia. kr.)]/VLOOKUP(DATE(YEAR(Kreditvækst[[#This Row],[Dato]])-1,MONTH(Kreditvækst[[#This Row],[Dato]])+1,1)-1,Kreditvækst[[Dato]:[Udlån til erhverv (mia. kr.)]],3,FALSE)-1)*100,NA())</f>
        <v>8.4568312282780269</v>
      </c>
      <c r="G230" s="5">
        <f ca="1">IFERROR((Kreditvækst[Udlån til husholdninger (mia. kr.)]/VLOOKUP(DATE(YEAR(Kreditvækst[[#This Row],[Dato]])-1,MONTH(Kreditvækst[[#This Row],[Dato]])+1,1)-1,Kreditvækst[[Dato]:[Udlån til husholdninger (mia. kr.)]],4,FALSE)-1)*100,NA())</f>
        <v>10.325959460428358</v>
      </c>
    </row>
    <row r="231" spans="1:7" hidden="1" x14ac:dyDescent="0.3">
      <c r="A231" s="3">
        <v>36191</v>
      </c>
      <c r="B231" s="5"/>
      <c r="C231" s="5">
        <v>459.99623347508316</v>
      </c>
      <c r="D231" s="5">
        <v>928.23537207293691</v>
      </c>
      <c r="E231" s="5" t="e">
        <f ca="1">IF(ISNUMBER(Kreditvækst[[#This Row],[Udlån/BNP (pct. af BNP)]]),IFERROR((Kreditvækst[[#This Row],[Udlån/BNP (pct. af BNP)]]/VLOOKUP(DATE(YEAR(Kreditvækst[[#This Row],[Dato]])-1,MONTH(Kreditvækst[[#This Row],[Dato]]),DAY(Kreditvækst[[#This Row],[Dato]])),Kreditvækst[[#All],[Dato]:[Udlån/BNP (pct. af BNP)]],2,FALSE)-1)*100,NA()),NA())</f>
        <v>#N/A</v>
      </c>
      <c r="F231" s="5">
        <f ca="1">IFERROR((Kreditvækst[Udlån til erhverv (mia. kr.)]/VLOOKUP(DATE(YEAR(Kreditvækst[[#This Row],[Dato]])-1,MONTH(Kreditvækst[[#This Row],[Dato]])+1,1)-1,Kreditvækst[[Dato]:[Udlån til erhverv (mia. kr.)]],3,FALSE)-1)*100,NA())</f>
        <v>9.0312029574163066</v>
      </c>
      <c r="G231" s="5">
        <f ca="1">IFERROR((Kreditvækst[Udlån til husholdninger (mia. kr.)]/VLOOKUP(DATE(YEAR(Kreditvækst[[#This Row],[Dato]])-1,MONTH(Kreditvækst[[#This Row],[Dato]])+1,1)-1,Kreditvækst[[Dato]:[Udlån til husholdninger (mia. kr.)]],4,FALSE)-1)*100,NA())</f>
        <v>10.316063940517228</v>
      </c>
    </row>
    <row r="232" spans="1:7" hidden="1" x14ac:dyDescent="0.3">
      <c r="A232" s="3">
        <v>36219</v>
      </c>
      <c r="B232" s="5"/>
      <c r="C232" s="5">
        <v>465.61496803302401</v>
      </c>
      <c r="D232" s="5">
        <v>939.00914288158174</v>
      </c>
      <c r="E232" s="5" t="e">
        <f ca="1">IF(ISNUMBER(Kreditvækst[[#This Row],[Udlån/BNP (pct. af BNP)]]),IFERROR((Kreditvækst[[#This Row],[Udlån/BNP (pct. af BNP)]]/VLOOKUP(DATE(YEAR(Kreditvækst[[#This Row],[Dato]])-1,MONTH(Kreditvækst[[#This Row],[Dato]]),DAY(Kreditvækst[[#This Row],[Dato]])),Kreditvækst[[#All],[Dato]:[Udlån/BNP (pct. af BNP)]],2,FALSE)-1)*100,NA()),NA())</f>
        <v>#N/A</v>
      </c>
      <c r="F232" s="5">
        <f ca="1">IFERROR((Kreditvækst[Udlån til erhverv (mia. kr.)]/VLOOKUP(DATE(YEAR(Kreditvækst[[#This Row],[Dato]])-1,MONTH(Kreditvækst[[#This Row],[Dato]])+1,1)-1,Kreditvækst[[Dato]:[Udlån til erhverv (mia. kr.)]],3,FALSE)-1)*100,NA())</f>
        <v>8.020040356335878</v>
      </c>
      <c r="G232" s="5">
        <f ca="1">IFERROR((Kreditvækst[Udlån til husholdninger (mia. kr.)]/VLOOKUP(DATE(YEAR(Kreditvækst[[#This Row],[Dato]])-1,MONTH(Kreditvækst[[#This Row],[Dato]])+1,1)-1,Kreditvækst[[Dato]:[Udlån til husholdninger (mia. kr.)]],4,FALSE)-1)*100,NA())</f>
        <v>10.231506474524821</v>
      </c>
    </row>
    <row r="233" spans="1:7" x14ac:dyDescent="0.3">
      <c r="A233" s="3">
        <v>36250</v>
      </c>
      <c r="B233" s="5">
        <v>145.03267388373965</v>
      </c>
      <c r="C233" s="5">
        <v>470.85306979047175</v>
      </c>
      <c r="D233" s="5">
        <v>952.48877974402626</v>
      </c>
      <c r="E233" s="5">
        <f ca="1">IF(ISNUMBER(Kreditvækst[[#This Row],[Udlån/BNP (pct. af BNP)]]),IFERROR((Kreditvækst[[#This Row],[Udlån/BNP (pct. af BNP)]]/VLOOKUP(DATE(YEAR(Kreditvækst[[#This Row],[Dato]])-1,MONTH(Kreditvækst[[#This Row],[Dato]]),DAY(Kreditvækst[[#This Row],[Dato]])),Kreditvækst[[#All],[Dato]:[Udlån/BNP (pct. af BNP)]],2,FALSE)-1)*100,NA()),NA())</f>
        <v>6.9936234537769426</v>
      </c>
      <c r="F233" s="5">
        <f ca="1">IFERROR((Kreditvækst[Udlån til erhverv (mia. kr.)]/VLOOKUP(DATE(YEAR(Kreditvækst[[#This Row],[Dato]])-1,MONTH(Kreditvækst[[#This Row],[Dato]])+1,1)-1,Kreditvækst[[Dato]:[Udlån til erhverv (mia. kr.)]],3,FALSE)-1)*100,NA())</f>
        <v>8.1595761641526821</v>
      </c>
      <c r="G233" s="5">
        <f ca="1">IFERROR((Kreditvækst[Udlån til husholdninger (mia. kr.)]/VLOOKUP(DATE(YEAR(Kreditvækst[[#This Row],[Dato]])-1,MONTH(Kreditvækst[[#This Row],[Dato]])+1,1)-1,Kreditvækst[[Dato]:[Udlån til husholdninger (mia. kr.)]],4,FALSE)-1)*100,NA())</f>
        <v>10.112656390718877</v>
      </c>
    </row>
    <row r="234" spans="1:7" hidden="1" x14ac:dyDescent="0.3">
      <c r="A234" s="3">
        <v>36280</v>
      </c>
      <c r="B234" s="5"/>
      <c r="C234" s="5">
        <v>474.34308186764406</v>
      </c>
      <c r="D234" s="5">
        <v>951.37849652513648</v>
      </c>
      <c r="E234" s="5" t="e">
        <f ca="1">IF(ISNUMBER(Kreditvækst[[#This Row],[Udlån/BNP (pct. af BNP)]]),IFERROR((Kreditvækst[[#This Row],[Udlån/BNP (pct. af BNP)]]/VLOOKUP(DATE(YEAR(Kreditvækst[[#This Row],[Dato]])-1,MONTH(Kreditvækst[[#This Row],[Dato]]),DAY(Kreditvækst[[#This Row],[Dato]])),Kreditvækst[[#All],[Dato]:[Udlån/BNP (pct. af BNP)]],2,FALSE)-1)*100,NA()),NA())</f>
        <v>#N/A</v>
      </c>
      <c r="F234" s="5">
        <f ca="1">IFERROR((Kreditvækst[Udlån til erhverv (mia. kr.)]/VLOOKUP(DATE(YEAR(Kreditvækst[[#This Row],[Dato]])-1,MONTH(Kreditvækst[[#This Row],[Dato]])+1,1)-1,Kreditvækst[[Dato]:[Udlån til erhverv (mia. kr.)]],3,FALSE)-1)*100,NA())</f>
        <v>8.4438420110147803</v>
      </c>
      <c r="G234" s="5">
        <f ca="1">IFERROR((Kreditvækst[Udlån til husholdninger (mia. kr.)]/VLOOKUP(DATE(YEAR(Kreditvækst[[#This Row],[Dato]])-1,MONTH(Kreditvækst[[#This Row],[Dato]])+1,1)-1,Kreditvækst[[Dato]:[Udlån til husholdninger (mia. kr.)]],4,FALSE)-1)*100,NA())</f>
        <v>9.8708368671167612</v>
      </c>
    </row>
    <row r="235" spans="1:7" hidden="1" x14ac:dyDescent="0.3">
      <c r="A235" s="3">
        <v>36311</v>
      </c>
      <c r="B235" s="5"/>
      <c r="C235" s="5">
        <v>484.16392500195991</v>
      </c>
      <c r="D235" s="5">
        <v>956.42489207304038</v>
      </c>
      <c r="E235" s="5" t="e">
        <f ca="1">IF(ISNUMBER(Kreditvækst[[#This Row],[Udlån/BNP (pct. af BNP)]]),IFERROR((Kreditvækst[[#This Row],[Udlån/BNP (pct. af BNP)]]/VLOOKUP(DATE(YEAR(Kreditvækst[[#This Row],[Dato]])-1,MONTH(Kreditvækst[[#This Row],[Dato]]),DAY(Kreditvækst[[#This Row],[Dato]])),Kreditvækst[[#All],[Dato]:[Udlån/BNP (pct. af BNP)]],2,FALSE)-1)*100,NA()),NA())</f>
        <v>#N/A</v>
      </c>
      <c r="F235" s="5">
        <f ca="1">IFERROR((Kreditvækst[Udlån til erhverv (mia. kr.)]/VLOOKUP(DATE(YEAR(Kreditvækst[[#This Row],[Dato]])-1,MONTH(Kreditvækst[[#This Row],[Dato]])+1,1)-1,Kreditvækst[[Dato]:[Udlån til erhverv (mia. kr.)]],3,FALSE)-1)*100,NA())</f>
        <v>9.6996261826913344</v>
      </c>
      <c r="G235" s="5">
        <f ca="1">IFERROR((Kreditvækst[Udlån til husholdninger (mia. kr.)]/VLOOKUP(DATE(YEAR(Kreditvækst[[#This Row],[Dato]])-1,MONTH(Kreditvækst[[#This Row],[Dato]])+1,1)-1,Kreditvækst[[Dato]:[Udlån til husholdninger (mia. kr.)]],4,FALSE)-1)*100,NA())</f>
        <v>9.3813698356223654</v>
      </c>
    </row>
    <row r="236" spans="1:7" x14ac:dyDescent="0.3">
      <c r="A236" s="3">
        <v>36341</v>
      </c>
      <c r="B236" s="5">
        <v>146.25937715465597</v>
      </c>
      <c r="C236" s="5">
        <v>491.43440975894953</v>
      </c>
      <c r="D236" s="5">
        <v>969.10903106930164</v>
      </c>
      <c r="E236" s="5">
        <f ca="1">IF(ISNUMBER(Kreditvækst[[#This Row],[Udlån/BNP (pct. af BNP)]]),IFERROR((Kreditvækst[[#This Row],[Udlån/BNP (pct. af BNP)]]/VLOOKUP(DATE(YEAR(Kreditvækst[[#This Row],[Dato]])-1,MONTH(Kreditvækst[[#This Row],[Dato]]),DAY(Kreditvækst[[#This Row],[Dato]])),Kreditvækst[[#All],[Dato]:[Udlån/BNP (pct. af BNP)]],2,FALSE)-1)*100,NA()),NA())</f>
        <v>5.342326400564601</v>
      </c>
      <c r="F236" s="5">
        <f ca="1">IFERROR((Kreditvækst[Udlån til erhverv (mia. kr.)]/VLOOKUP(DATE(YEAR(Kreditvækst[[#This Row],[Dato]])-1,MONTH(Kreditvækst[[#This Row],[Dato]])+1,1)-1,Kreditvækst[[Dato]:[Udlån til erhverv (mia. kr.)]],3,FALSE)-1)*100,NA())</f>
        <v>10.680128627751383</v>
      </c>
      <c r="G236" s="5">
        <f ca="1">IFERROR((Kreditvækst[Udlån til husholdninger (mia. kr.)]/VLOOKUP(DATE(YEAR(Kreditvækst[[#This Row],[Dato]])-1,MONTH(Kreditvækst[[#This Row],[Dato]])+1,1)-1,Kreditvækst[[Dato]:[Udlån til husholdninger (mia. kr.)]],4,FALSE)-1)*100,NA())</f>
        <v>8.6312620677441387</v>
      </c>
    </row>
    <row r="237" spans="1:7" hidden="1" x14ac:dyDescent="0.3">
      <c r="A237" s="3">
        <v>36372</v>
      </c>
      <c r="B237" s="5"/>
      <c r="C237" s="5">
        <v>486.46289586715437</v>
      </c>
      <c r="D237" s="5">
        <v>963.93488107214534</v>
      </c>
      <c r="E237" s="5" t="e">
        <f ca="1">IF(ISNUMBER(Kreditvækst[[#This Row],[Udlån/BNP (pct. af BNP)]]),IFERROR((Kreditvækst[[#This Row],[Udlån/BNP (pct. af BNP)]]/VLOOKUP(DATE(YEAR(Kreditvækst[[#This Row],[Dato]])-1,MONTH(Kreditvækst[[#This Row],[Dato]]),DAY(Kreditvækst[[#This Row],[Dato]])),Kreditvækst[[#All],[Dato]:[Udlån/BNP (pct. af BNP)]],2,FALSE)-1)*100,NA()),NA())</f>
        <v>#N/A</v>
      </c>
      <c r="F237" s="5">
        <f ca="1">IFERROR((Kreditvækst[Udlån til erhverv (mia. kr.)]/VLOOKUP(DATE(YEAR(Kreditvækst[[#This Row],[Dato]])-1,MONTH(Kreditvækst[[#This Row],[Dato]])+1,1)-1,Kreditvækst[[Dato]:[Udlån til erhverv (mia. kr.)]],3,FALSE)-1)*100,NA())</f>
        <v>11.16570564777053</v>
      </c>
      <c r="G237" s="5">
        <f ca="1">IFERROR((Kreditvækst[Udlån til husholdninger (mia. kr.)]/VLOOKUP(DATE(YEAR(Kreditvækst[[#This Row],[Dato]])-1,MONTH(Kreditvækst[[#This Row],[Dato]])+1,1)-1,Kreditvækst[[Dato]:[Udlån til husholdninger (mia. kr.)]],4,FALSE)-1)*100,NA())</f>
        <v>8.4093571783460774</v>
      </c>
    </row>
    <row r="238" spans="1:7" hidden="1" x14ac:dyDescent="0.3">
      <c r="A238" s="3">
        <v>36403</v>
      </c>
      <c r="B238" s="5"/>
      <c r="C238" s="5">
        <v>488.2760361223751</v>
      </c>
      <c r="D238" s="5">
        <v>975.62510616244936</v>
      </c>
      <c r="E238" s="5" t="e">
        <f ca="1">IF(ISNUMBER(Kreditvækst[[#This Row],[Udlån/BNP (pct. af BNP)]]),IFERROR((Kreditvækst[[#This Row],[Udlån/BNP (pct. af BNP)]]/VLOOKUP(DATE(YEAR(Kreditvækst[[#This Row],[Dato]])-1,MONTH(Kreditvækst[[#This Row],[Dato]]),DAY(Kreditvækst[[#This Row],[Dato]])),Kreditvækst[[#All],[Dato]:[Udlån/BNP (pct. af BNP)]],2,FALSE)-1)*100,NA()),NA())</f>
        <v>#N/A</v>
      </c>
      <c r="F238" s="5">
        <f ca="1">IFERROR((Kreditvækst[Udlån til erhverv (mia. kr.)]/VLOOKUP(DATE(YEAR(Kreditvækst[[#This Row],[Dato]])-1,MONTH(Kreditvækst[[#This Row],[Dato]])+1,1)-1,Kreditvækst[[Dato]:[Udlån til erhverv (mia. kr.)]],3,FALSE)-1)*100,NA())</f>
        <v>9.4493642897516708</v>
      </c>
      <c r="G238" s="5">
        <f ca="1">IFERROR((Kreditvækst[Udlån til husholdninger (mia. kr.)]/VLOOKUP(DATE(YEAR(Kreditvækst[[#This Row],[Dato]])-1,MONTH(Kreditvækst[[#This Row],[Dato]])+1,1)-1,Kreditvækst[[Dato]:[Udlån til husholdninger (mia. kr.)]],4,FALSE)-1)*100,NA())</f>
        <v>8.4551667656059379</v>
      </c>
    </row>
    <row r="239" spans="1:7" x14ac:dyDescent="0.3">
      <c r="A239" s="3">
        <v>36433</v>
      </c>
      <c r="B239" s="5">
        <v>145.19163725132131</v>
      </c>
      <c r="C239" s="5">
        <v>493.51670129490469</v>
      </c>
      <c r="D239" s="5">
        <v>983.14740657953587</v>
      </c>
      <c r="E239" s="5">
        <f ca="1">IF(ISNUMBER(Kreditvækst[[#This Row],[Udlån/BNP (pct. af BNP)]]),IFERROR((Kreditvækst[[#This Row],[Udlån/BNP (pct. af BNP)]]/VLOOKUP(DATE(YEAR(Kreditvækst[[#This Row],[Dato]])-1,MONTH(Kreditvækst[[#This Row],[Dato]]),DAY(Kreditvækst[[#This Row],[Dato]])),Kreditvækst[[#All],[Dato]:[Udlån/BNP (pct. af BNP)]],2,FALSE)-1)*100,NA()),NA())</f>
        <v>3.2243194086472471</v>
      </c>
      <c r="F239" s="5">
        <f ca="1">IFERROR((Kreditvækst[Udlån til erhverv (mia. kr.)]/VLOOKUP(DATE(YEAR(Kreditvækst[[#This Row],[Dato]])-1,MONTH(Kreditvækst[[#This Row],[Dato]])+1,1)-1,Kreditvækst[[Dato]:[Udlån til erhverv (mia. kr.)]],3,FALSE)-1)*100,NA())</f>
        <v>8.7913215565209804</v>
      </c>
      <c r="G239" s="5">
        <f ca="1">IFERROR((Kreditvækst[Udlån til husholdninger (mia. kr.)]/VLOOKUP(DATE(YEAR(Kreditvækst[[#This Row],[Dato]])-1,MONTH(Kreditvækst[[#This Row],[Dato]])+1,1)-1,Kreditvækst[[Dato]:[Udlån til husholdninger (mia. kr.)]],4,FALSE)-1)*100,NA())</f>
        <v>7.5297338898945076</v>
      </c>
    </row>
    <row r="240" spans="1:7" hidden="1" x14ac:dyDescent="0.3">
      <c r="A240" s="3">
        <v>36464</v>
      </c>
      <c r="B240" s="5"/>
      <c r="C240" s="5">
        <v>492.20381135632886</v>
      </c>
      <c r="D240" s="5">
        <v>974.57139363180079</v>
      </c>
      <c r="E240" s="5" t="e">
        <f ca="1">IF(ISNUMBER(Kreditvækst[[#This Row],[Udlån/BNP (pct. af BNP)]]),IFERROR((Kreditvækst[[#This Row],[Udlån/BNP (pct. af BNP)]]/VLOOKUP(DATE(YEAR(Kreditvækst[[#This Row],[Dato]])-1,MONTH(Kreditvækst[[#This Row],[Dato]]),DAY(Kreditvækst[[#This Row],[Dato]])),Kreditvækst[[#All],[Dato]:[Udlån/BNP (pct. af BNP)]],2,FALSE)-1)*100,NA()),NA())</f>
        <v>#N/A</v>
      </c>
      <c r="F240" s="5">
        <f ca="1">IFERROR((Kreditvækst[Udlån til erhverv (mia. kr.)]/VLOOKUP(DATE(YEAR(Kreditvækst[[#This Row],[Dato]])-1,MONTH(Kreditvækst[[#This Row],[Dato]])+1,1)-1,Kreditvækst[[Dato]:[Udlån til erhverv (mia. kr.)]],3,FALSE)-1)*100,NA())</f>
        <v>10.015292689873533</v>
      </c>
      <c r="G240" s="5">
        <f ca="1">IFERROR((Kreditvækst[Udlån til husholdninger (mia. kr.)]/VLOOKUP(DATE(YEAR(Kreditvækst[[#This Row],[Dato]])-1,MONTH(Kreditvækst[[#This Row],[Dato]])+1,1)-1,Kreditvækst[[Dato]:[Udlån til husholdninger (mia. kr.)]],4,FALSE)-1)*100,NA())</f>
        <v>7.4527108857610047</v>
      </c>
    </row>
    <row r="241" spans="1:7" hidden="1" x14ac:dyDescent="0.3">
      <c r="A241" s="3">
        <v>36494</v>
      </c>
      <c r="B241" s="5"/>
      <c r="C241" s="5">
        <v>499.88020801850735</v>
      </c>
      <c r="D241" s="5">
        <v>978.75712202776117</v>
      </c>
      <c r="E241" s="5" t="e">
        <f ca="1">IF(ISNUMBER(Kreditvækst[[#This Row],[Udlån/BNP (pct. af BNP)]]),IFERROR((Kreditvækst[[#This Row],[Udlån/BNP (pct. af BNP)]]/VLOOKUP(DATE(YEAR(Kreditvækst[[#This Row],[Dato]])-1,MONTH(Kreditvækst[[#This Row],[Dato]]),DAY(Kreditvækst[[#This Row],[Dato]])),Kreditvækst[[#All],[Dato]:[Udlån/BNP (pct. af BNP)]],2,FALSE)-1)*100,NA()),NA())</f>
        <v>#N/A</v>
      </c>
      <c r="F241" s="5">
        <f ca="1">IFERROR((Kreditvækst[Udlån til erhverv (mia. kr.)]/VLOOKUP(DATE(YEAR(Kreditvækst[[#This Row],[Dato]])-1,MONTH(Kreditvækst[[#This Row],[Dato]])+1,1)-1,Kreditvækst[[Dato]:[Udlån til erhverv (mia. kr.)]],3,FALSE)-1)*100,NA())</f>
        <v>10.04320115815891</v>
      </c>
      <c r="G241" s="5">
        <f ca="1">IFERROR((Kreditvækst[Udlån til husholdninger (mia. kr.)]/VLOOKUP(DATE(YEAR(Kreditvækst[[#This Row],[Dato]])-1,MONTH(Kreditvækst[[#This Row],[Dato]])+1,1)-1,Kreditvækst[[Dato]:[Udlån til husholdninger (mia. kr.)]],4,FALSE)-1)*100,NA())</f>
        <v>6.9305830241652489</v>
      </c>
    </row>
    <row r="242" spans="1:7" x14ac:dyDescent="0.3">
      <c r="A242" s="3">
        <v>36525</v>
      </c>
      <c r="B242" s="5">
        <v>146.64267366725994</v>
      </c>
      <c r="C242" s="5">
        <v>502.41335333874486</v>
      </c>
      <c r="D242" s="5">
        <v>990.95722832540605</v>
      </c>
      <c r="E242" s="5">
        <f ca="1">IF(ISNUMBER(Kreditvækst[[#This Row],[Udlån/BNP (pct. af BNP)]]),IFERROR((Kreditvækst[[#This Row],[Udlån/BNP (pct. af BNP)]]/VLOOKUP(DATE(YEAR(Kreditvækst[[#This Row],[Dato]])-1,MONTH(Kreditvækst[[#This Row],[Dato]]),DAY(Kreditvækst[[#This Row],[Dato]])),Kreditvækst[[#All],[Dato]:[Udlån/BNP (pct. af BNP)]],2,FALSE)-1)*100,NA()),NA())</f>
        <v>3.6754776619377649</v>
      </c>
      <c r="F242" s="5">
        <f ca="1">IFERROR((Kreditvækst[Udlån til erhverv (mia. kr.)]/VLOOKUP(DATE(YEAR(Kreditvækst[[#This Row],[Dato]])-1,MONTH(Kreditvækst[[#This Row],[Dato]])+1,1)-1,Kreditvækst[[Dato]:[Udlån til erhverv (mia. kr.)]],3,FALSE)-1)*100,NA())</f>
        <v>9.1517599624856061</v>
      </c>
      <c r="G242" s="5">
        <f ca="1">IFERROR((Kreditvækst[Udlån til husholdninger (mia. kr.)]/VLOOKUP(DATE(YEAR(Kreditvækst[[#This Row],[Dato]])-1,MONTH(Kreditvækst[[#This Row],[Dato]])+1,1)-1,Kreditvækst[[Dato]:[Udlån til husholdninger (mia. kr.)]],4,FALSE)-1)*100,NA())</f>
        <v>6.7697868505119496</v>
      </c>
    </row>
    <row r="243" spans="1:7" hidden="1" x14ac:dyDescent="0.3">
      <c r="A243" s="3">
        <v>36556</v>
      </c>
      <c r="B243" s="5"/>
      <c r="C243" s="5">
        <v>493.47129701307063</v>
      </c>
      <c r="D243" s="5">
        <v>996.02940858527609</v>
      </c>
      <c r="E243" s="5" t="e">
        <f ca="1">IF(ISNUMBER(Kreditvækst[[#This Row],[Udlån/BNP (pct. af BNP)]]),IFERROR((Kreditvækst[[#This Row],[Udlån/BNP (pct. af BNP)]]/VLOOKUP(DATE(YEAR(Kreditvækst[[#This Row],[Dato]])-1,MONTH(Kreditvækst[[#This Row],[Dato]]),DAY(Kreditvækst[[#This Row],[Dato]])),Kreditvækst[[#All],[Dato]:[Udlån/BNP (pct. af BNP)]],2,FALSE)-1)*100,NA()),NA())</f>
        <v>#N/A</v>
      </c>
      <c r="F243" s="5">
        <f ca="1">IFERROR((Kreditvækst[Udlån til erhverv (mia. kr.)]/VLOOKUP(DATE(YEAR(Kreditvækst[[#This Row],[Dato]])-1,MONTH(Kreditvækst[[#This Row],[Dato]])+1,1)-1,Kreditvækst[[Dato]:[Udlån til erhverv (mia. kr.)]],3,FALSE)-1)*100,NA())</f>
        <v>7.2772473124610437</v>
      </c>
      <c r="G243" s="5">
        <f ca="1">IFERROR((Kreditvækst[Udlån til husholdninger (mia. kr.)]/VLOOKUP(DATE(YEAR(Kreditvækst[[#This Row],[Dato]])-1,MONTH(Kreditvækst[[#This Row],[Dato]])+1,1)-1,Kreditvækst[[Dato]:[Udlån til husholdninger (mia. kr.)]],4,FALSE)-1)*100,NA())</f>
        <v>7.3035394418272892</v>
      </c>
    </row>
    <row r="244" spans="1:7" hidden="1" x14ac:dyDescent="0.3">
      <c r="A244" s="3">
        <v>36585</v>
      </c>
      <c r="B244" s="5"/>
      <c r="C244" s="5">
        <v>494.35905414192473</v>
      </c>
      <c r="D244" s="5">
        <v>1000.6857657174737</v>
      </c>
      <c r="E244" s="5" t="e">
        <f ca="1">IF(ISNUMBER(Kreditvækst[[#This Row],[Udlån/BNP (pct. af BNP)]]),IFERROR((Kreditvækst[[#This Row],[Udlån/BNP (pct. af BNP)]]/VLOOKUP(DATE(YEAR(Kreditvækst[[#This Row],[Dato]])-1,MONTH(Kreditvækst[[#This Row],[Dato]]),DAY(Kreditvækst[[#This Row],[Dato]])),Kreditvækst[[#All],[Dato]:[Udlån/BNP (pct. af BNP)]],2,FALSE)-1)*100,NA()),NA())</f>
        <v>#N/A</v>
      </c>
      <c r="F244" s="5">
        <f ca="1">IFERROR((Kreditvækst[Udlån til erhverv (mia. kr.)]/VLOOKUP(DATE(YEAR(Kreditvækst[[#This Row],[Dato]])-1,MONTH(Kreditvækst[[#This Row],[Dato]])+1,1)-1,Kreditvækst[[Dato]:[Udlån til erhverv (mia. kr.)]],3,FALSE)-1)*100,NA())</f>
        <v>6.1733595529218421</v>
      </c>
      <c r="G244" s="5">
        <f ca="1">IFERROR((Kreditvækst[Udlån til husholdninger (mia. kr.)]/VLOOKUP(DATE(YEAR(Kreditvækst[[#This Row],[Dato]])-1,MONTH(Kreditvækst[[#This Row],[Dato]])+1,1)-1,Kreditvækst[[Dato]:[Udlån til husholdninger (mia. kr.)]],4,FALSE)-1)*100,NA())</f>
        <v>6.568266486375407</v>
      </c>
    </row>
    <row r="245" spans="1:7" x14ac:dyDescent="0.3">
      <c r="A245" s="3">
        <v>36616</v>
      </c>
      <c r="B245" s="5">
        <v>152.33367614096315</v>
      </c>
      <c r="C245" s="5">
        <v>501.70522358461017</v>
      </c>
      <c r="D245" s="5">
        <v>1016.4150211449962</v>
      </c>
      <c r="E245" s="5">
        <f ca="1">IF(ISNUMBER(Kreditvækst[[#This Row],[Udlån/BNP (pct. af BNP)]]),IFERROR((Kreditvækst[[#This Row],[Udlån/BNP (pct. af BNP)]]/VLOOKUP(DATE(YEAR(Kreditvækst[[#This Row],[Dato]])-1,MONTH(Kreditvækst[[#This Row],[Dato]]),DAY(Kreditvækst[[#This Row],[Dato]])),Kreditvækst[[#All],[Dato]:[Udlån/BNP (pct. af BNP)]],2,FALSE)-1)*100,NA()),NA())</f>
        <v>5.0340396144637589</v>
      </c>
      <c r="F245" s="5">
        <f ca="1">IFERROR((Kreditvækst[Udlån til erhverv (mia. kr.)]/VLOOKUP(DATE(YEAR(Kreditvækst[[#This Row],[Dato]])-1,MONTH(Kreditvækst[[#This Row],[Dato]])+1,1)-1,Kreditvækst[[Dato]:[Udlån til erhverv (mia. kr.)]],3,FALSE)-1)*100,NA())</f>
        <v>6.5523951681715875</v>
      </c>
      <c r="G245" s="5">
        <f ca="1">IFERROR((Kreditvækst[Udlån til husholdninger (mia. kr.)]/VLOOKUP(DATE(YEAR(Kreditvækst[[#This Row],[Dato]])-1,MONTH(Kreditvækst[[#This Row],[Dato]])+1,1)-1,Kreditvækst[[Dato]:[Udlån til husholdninger (mia. kr.)]],4,FALSE)-1)*100,NA())</f>
        <v>6.7114954800989501</v>
      </c>
    </row>
    <row r="246" spans="1:7" hidden="1" x14ac:dyDescent="0.3">
      <c r="A246" s="3">
        <v>36646</v>
      </c>
      <c r="B246" s="5"/>
      <c r="C246" s="5">
        <v>503.1936206131893</v>
      </c>
      <c r="D246" s="5">
        <v>1013.6764657193044</v>
      </c>
      <c r="E246" s="5" t="e">
        <f ca="1">IF(ISNUMBER(Kreditvækst[[#This Row],[Udlån/BNP (pct. af BNP)]]),IFERROR((Kreditvækst[[#This Row],[Udlån/BNP (pct. af BNP)]]/VLOOKUP(DATE(YEAR(Kreditvækst[[#This Row],[Dato]])-1,MONTH(Kreditvækst[[#This Row],[Dato]]),DAY(Kreditvækst[[#This Row],[Dato]])),Kreditvækst[[#All],[Dato]:[Udlån/BNP (pct. af BNP)]],2,FALSE)-1)*100,NA()),NA())</f>
        <v>#N/A</v>
      </c>
      <c r="F246" s="5">
        <f ca="1">IFERROR((Kreditvækst[Udlån til erhverv (mia. kr.)]/VLOOKUP(DATE(YEAR(Kreditvækst[[#This Row],[Dato]])-1,MONTH(Kreditvækst[[#This Row],[Dato]])+1,1)-1,Kreditvækst[[Dato]:[Udlån til erhverv (mia. kr.)]],3,FALSE)-1)*100,NA())</f>
        <v>6.0822092380795834</v>
      </c>
      <c r="G246" s="5">
        <f ca="1">IFERROR((Kreditvækst[Udlån til husholdninger (mia. kr.)]/VLOOKUP(DATE(YEAR(Kreditvækst[[#This Row],[Dato]])-1,MONTH(Kreditvækst[[#This Row],[Dato]])+1,1)-1,Kreditvækst[[Dato]:[Udlån til husholdninger (mia. kr.)]],4,FALSE)-1)*100,NA())</f>
        <v>6.5481792390418958</v>
      </c>
    </row>
    <row r="247" spans="1:7" hidden="1" x14ac:dyDescent="0.3">
      <c r="A247" s="3">
        <v>36677</v>
      </c>
      <c r="B247" s="5"/>
      <c r="C247" s="5">
        <v>502.71625622336273</v>
      </c>
      <c r="D247" s="5">
        <v>1016.0333092475119</v>
      </c>
      <c r="E247" s="5" t="e">
        <f ca="1">IF(ISNUMBER(Kreditvækst[[#This Row],[Udlån/BNP (pct. af BNP)]]),IFERROR((Kreditvækst[[#This Row],[Udlån/BNP (pct. af BNP)]]/VLOOKUP(DATE(YEAR(Kreditvækst[[#This Row],[Dato]])-1,MONTH(Kreditvækst[[#This Row],[Dato]]),DAY(Kreditvækst[[#This Row],[Dato]])),Kreditvækst[[#All],[Dato]:[Udlån/BNP (pct. af BNP)]],2,FALSE)-1)*100,NA()),NA())</f>
        <v>#N/A</v>
      </c>
      <c r="F247" s="5">
        <f ca="1">IFERROR((Kreditvækst[Udlån til erhverv (mia. kr.)]/VLOOKUP(DATE(YEAR(Kreditvækst[[#This Row],[Dato]])-1,MONTH(Kreditvækst[[#This Row],[Dato]])+1,1)-1,Kreditvækst[[Dato]:[Udlån til erhverv (mia. kr.)]],3,FALSE)-1)*100,NA())</f>
        <v>3.8318284910069833</v>
      </c>
      <c r="G247" s="5">
        <f ca="1">IFERROR((Kreditvækst[Udlån til husholdninger (mia. kr.)]/VLOOKUP(DATE(YEAR(Kreditvækst[[#This Row],[Dato]])-1,MONTH(Kreditvækst[[#This Row],[Dato]])+1,1)-1,Kreditvækst[[Dato]:[Udlån til husholdninger (mia. kr.)]],4,FALSE)-1)*100,NA())</f>
        <v>6.2324200957663223</v>
      </c>
    </row>
    <row r="248" spans="1:7" x14ac:dyDescent="0.3">
      <c r="A248" s="3">
        <v>36707</v>
      </c>
      <c r="B248" s="5">
        <v>150.12759697733918</v>
      </c>
      <c r="C248" s="5">
        <v>506.61688233573545</v>
      </c>
      <c r="D248" s="5">
        <v>1031.7461159258251</v>
      </c>
      <c r="E248" s="5">
        <f ca="1">IF(ISNUMBER(Kreditvækst[[#This Row],[Udlån/BNP (pct. af BNP)]]),IFERROR((Kreditvækst[[#This Row],[Udlån/BNP (pct. af BNP)]]/VLOOKUP(DATE(YEAR(Kreditvækst[[#This Row],[Dato]])-1,MONTH(Kreditvækst[[#This Row],[Dato]]),DAY(Kreditvækst[[#This Row],[Dato]])),Kreditvækst[[#All],[Dato]:[Udlån/BNP (pct. af BNP)]],2,FALSE)-1)*100,NA()),NA())</f>
        <v>2.6447670555802549</v>
      </c>
      <c r="F248" s="5">
        <f ca="1">IFERROR((Kreditvækst[Udlån til erhverv (mia. kr.)]/VLOOKUP(DATE(YEAR(Kreditvækst[[#This Row],[Dato]])-1,MONTH(Kreditvækst[[#This Row],[Dato]])+1,1)-1,Kreditvækst[[Dato]:[Udlån til erhverv (mia. kr.)]],3,FALSE)-1)*100,NA())</f>
        <v>3.089419925689163</v>
      </c>
      <c r="G248" s="5">
        <f ca="1">IFERROR((Kreditvækst[Udlån til husholdninger (mia. kr.)]/VLOOKUP(DATE(YEAR(Kreditvækst[[#This Row],[Dato]])-1,MONTH(Kreditvækst[[#This Row],[Dato]])+1,1)-1,Kreditvækst[[Dato]:[Udlån til husholdninger (mia. kr.)]],4,FALSE)-1)*100,NA())</f>
        <v>6.4633681916482111</v>
      </c>
    </row>
    <row r="249" spans="1:7" hidden="1" x14ac:dyDescent="0.3">
      <c r="A249" s="3">
        <v>36738</v>
      </c>
      <c r="B249" s="5"/>
      <c r="C249" s="5">
        <v>532.85719383462083</v>
      </c>
      <c r="D249" s="5">
        <v>1027.2315192209685</v>
      </c>
      <c r="E249" s="5" t="e">
        <f ca="1">IF(ISNUMBER(Kreditvækst[[#This Row],[Udlån/BNP (pct. af BNP)]]),IFERROR((Kreditvækst[[#This Row],[Udlån/BNP (pct. af BNP)]]/VLOOKUP(DATE(YEAR(Kreditvækst[[#This Row],[Dato]])-1,MONTH(Kreditvækst[[#This Row],[Dato]]),DAY(Kreditvækst[[#This Row],[Dato]])),Kreditvækst[[#All],[Dato]:[Udlån/BNP (pct. af BNP)]],2,FALSE)-1)*100,NA()),NA())</f>
        <v>#N/A</v>
      </c>
      <c r="F249" s="5">
        <f ca="1">IFERROR((Kreditvækst[Udlån til erhverv (mia. kr.)]/VLOOKUP(DATE(YEAR(Kreditvækst[[#This Row],[Dato]])-1,MONTH(Kreditvækst[[#This Row],[Dato]])+1,1)-1,Kreditvækst[[Dato]:[Udlån til erhverv (mia. kr.)]],3,FALSE)-1)*100,NA())</f>
        <v>9.5370681631875343</v>
      </c>
      <c r="G249" s="5">
        <f ca="1">IFERROR((Kreditvækst[Udlån til husholdninger (mia. kr.)]/VLOOKUP(DATE(YEAR(Kreditvækst[[#This Row],[Dato]])-1,MONTH(Kreditvækst[[#This Row],[Dato]])+1,1)-1,Kreditvækst[[Dato]:[Udlån til husholdninger (mia. kr.)]],4,FALSE)-1)*100,NA())</f>
        <v>6.5664848727562175</v>
      </c>
    </row>
    <row r="250" spans="1:7" hidden="1" x14ac:dyDescent="0.3">
      <c r="A250" s="3">
        <v>36769</v>
      </c>
      <c r="B250" s="5"/>
      <c r="C250" s="5">
        <v>530.29908179058179</v>
      </c>
      <c r="D250" s="5">
        <v>1028.8669792380574</v>
      </c>
      <c r="E250" s="5" t="e">
        <f ca="1">IF(ISNUMBER(Kreditvækst[[#This Row],[Udlån/BNP (pct. af BNP)]]),IFERROR((Kreditvækst[[#This Row],[Udlån/BNP (pct. af BNP)]]/VLOOKUP(DATE(YEAR(Kreditvækst[[#This Row],[Dato]])-1,MONTH(Kreditvækst[[#This Row],[Dato]]),DAY(Kreditvækst[[#This Row],[Dato]])),Kreditvækst[[#All],[Dato]:[Udlån/BNP (pct. af BNP)]],2,FALSE)-1)*100,NA()),NA())</f>
        <v>#N/A</v>
      </c>
      <c r="F250" s="5">
        <f ca="1">IFERROR((Kreditvækst[Udlån til erhverv (mia. kr.)]/VLOOKUP(DATE(YEAR(Kreditvækst[[#This Row],[Dato]])-1,MONTH(Kreditvækst[[#This Row],[Dato]])+1,1)-1,Kreditvækst[[Dato]:[Udlån til erhverv (mia. kr.)]],3,FALSE)-1)*100,NA())</f>
        <v>8.6064116522963197</v>
      </c>
      <c r="G250" s="5">
        <f ca="1">IFERROR((Kreditvækst[Udlån til husholdninger (mia. kr.)]/VLOOKUP(DATE(YEAR(Kreditvækst[[#This Row],[Dato]])-1,MONTH(Kreditvækst[[#This Row],[Dato]])+1,1)-1,Kreditvækst[[Dato]:[Udlån til husholdninger (mia. kr.)]],4,FALSE)-1)*100,NA())</f>
        <v>5.4572061275699468</v>
      </c>
    </row>
    <row r="251" spans="1:7" x14ac:dyDescent="0.3">
      <c r="A251" s="3">
        <v>36799</v>
      </c>
      <c r="B251" s="5">
        <v>154.71776537644831</v>
      </c>
      <c r="C251" s="5">
        <v>526.76653781534014</v>
      </c>
      <c r="D251" s="5">
        <v>1044.0151731217595</v>
      </c>
      <c r="E251" s="5">
        <f ca="1">IF(ISNUMBER(Kreditvækst[[#This Row],[Udlån/BNP (pct. af BNP)]]),IFERROR((Kreditvækst[[#This Row],[Udlån/BNP (pct. af BNP)]]/VLOOKUP(DATE(YEAR(Kreditvækst[[#This Row],[Dato]])-1,MONTH(Kreditvækst[[#This Row],[Dato]]),DAY(Kreditvækst[[#This Row],[Dato]])),Kreditvækst[[#All],[Dato]:[Udlån/BNP (pct. af BNP)]],2,FALSE)-1)*100,NA()),NA())</f>
        <v>6.5610721839561847</v>
      </c>
      <c r="F251" s="5">
        <f ca="1">IFERROR((Kreditvækst[Udlån til erhverv (mia. kr.)]/VLOOKUP(DATE(YEAR(Kreditvækst[[#This Row],[Dato]])-1,MONTH(Kreditvækst[[#This Row],[Dato]])+1,1)-1,Kreditvækst[[Dato]:[Udlån til erhverv (mia. kr.)]],3,FALSE)-1)*100,NA())</f>
        <v>6.7373275176287883</v>
      </c>
      <c r="G251" s="5">
        <f ca="1">IFERROR((Kreditvækst[Udlån til husholdninger (mia. kr.)]/VLOOKUP(DATE(YEAR(Kreditvækst[[#This Row],[Dato]])-1,MONTH(Kreditvækst[[#This Row],[Dato]])+1,1)-1,Kreditvækst[[Dato]:[Udlån til husholdninger (mia. kr.)]],4,FALSE)-1)*100,NA())</f>
        <v>6.191112963821821</v>
      </c>
    </row>
    <row r="252" spans="1:7" hidden="1" x14ac:dyDescent="0.3">
      <c r="A252" s="3">
        <v>36830</v>
      </c>
      <c r="B252" s="5"/>
      <c r="C252" s="5">
        <v>523.54574717468699</v>
      </c>
      <c r="D252" s="5">
        <v>1045.874173276532</v>
      </c>
      <c r="E252" s="5" t="e">
        <f ca="1">IF(ISNUMBER(Kreditvækst[[#This Row],[Udlån/BNP (pct. af BNP)]]),IFERROR((Kreditvækst[[#This Row],[Udlån/BNP (pct. af BNP)]]/VLOOKUP(DATE(YEAR(Kreditvækst[[#This Row],[Dato]])-1,MONTH(Kreditvækst[[#This Row],[Dato]]),DAY(Kreditvækst[[#This Row],[Dato]])),Kreditvækst[[#All],[Dato]:[Udlån/BNP (pct. af BNP)]],2,FALSE)-1)*100,NA()),NA())</f>
        <v>#N/A</v>
      </c>
      <c r="F252" s="5">
        <f ca="1">IFERROR((Kreditvækst[Udlån til erhverv (mia. kr.)]/VLOOKUP(DATE(YEAR(Kreditvækst[[#This Row],[Dato]])-1,MONTH(Kreditvækst[[#This Row],[Dato]])+1,1)-1,Kreditvækst[[Dato]:[Udlån til erhverv (mia. kr.)]],3,FALSE)-1)*100,NA())</f>
        <v>6.367674344493901</v>
      </c>
      <c r="G252" s="5">
        <f ca="1">IFERROR((Kreditvækst[Udlån til husholdninger (mia. kr.)]/VLOOKUP(DATE(YEAR(Kreditvækst[[#This Row],[Dato]])-1,MONTH(Kreditvækst[[#This Row],[Dato]])+1,1)-1,Kreditvækst[[Dato]:[Udlån til husholdninger (mia. kr.)]],4,FALSE)-1)*100,NA())</f>
        <v>7.3163218324125978</v>
      </c>
    </row>
    <row r="253" spans="1:7" hidden="1" x14ac:dyDescent="0.3">
      <c r="A253" s="3">
        <v>36860</v>
      </c>
      <c r="B253" s="5"/>
      <c r="C253" s="5">
        <v>525.39343097422716</v>
      </c>
      <c r="D253" s="5">
        <v>1050.7647196329974</v>
      </c>
      <c r="E253" s="5" t="e">
        <f ca="1">IF(ISNUMBER(Kreditvækst[[#This Row],[Udlån/BNP (pct. af BNP)]]),IFERROR((Kreditvækst[[#This Row],[Udlån/BNP (pct. af BNP)]]/VLOOKUP(DATE(YEAR(Kreditvækst[[#This Row],[Dato]])-1,MONTH(Kreditvækst[[#This Row],[Dato]]),DAY(Kreditvækst[[#This Row],[Dato]])),Kreditvækst[[#All],[Dato]:[Udlån/BNP (pct. af BNP)]],2,FALSE)-1)*100,NA()),NA())</f>
        <v>#N/A</v>
      </c>
      <c r="F253" s="5">
        <f ca="1">IFERROR((Kreditvækst[Udlån til erhverv (mia. kr.)]/VLOOKUP(DATE(YEAR(Kreditvækst[[#This Row],[Dato]])-1,MONTH(Kreditvækst[[#This Row],[Dato]])+1,1)-1,Kreditvækst[[Dato]:[Udlån til erhverv (mia. kr.)]],3,FALSE)-1)*100,NA())</f>
        <v>5.1038673959212355</v>
      </c>
      <c r="G253" s="5">
        <f ca="1">IFERROR((Kreditvækst[Udlån til husholdninger (mia. kr.)]/VLOOKUP(DATE(YEAR(Kreditvækst[[#This Row],[Dato]])-1,MONTH(Kreditvækst[[#This Row],[Dato]])+1,1)-1,Kreditvækst[[Dato]:[Udlån til husholdninger (mia. kr.)]],4,FALSE)-1)*100,NA())</f>
        <v>7.3570445603555745</v>
      </c>
    </row>
    <row r="254" spans="1:7" x14ac:dyDescent="0.3">
      <c r="A254" s="3">
        <v>36891</v>
      </c>
      <c r="B254" s="5">
        <v>153.53850712251693</v>
      </c>
      <c r="C254" s="5">
        <v>521.75244046705279</v>
      </c>
      <c r="D254" s="5">
        <v>1062.5165532347021</v>
      </c>
      <c r="E254" s="5">
        <f ca="1">IF(ISNUMBER(Kreditvækst[[#This Row],[Udlån/BNP (pct. af BNP)]]),IFERROR((Kreditvækst[[#This Row],[Udlån/BNP (pct. af BNP)]]/VLOOKUP(DATE(YEAR(Kreditvækst[[#This Row],[Dato]])-1,MONTH(Kreditvækst[[#This Row],[Dato]]),DAY(Kreditvækst[[#This Row],[Dato]])),Kreditvækst[[#All],[Dato]:[Udlån/BNP (pct. af BNP)]],2,FALSE)-1)*100,NA()),NA())</f>
        <v>4.7024738998580951</v>
      </c>
      <c r="F254" s="5">
        <f ca="1">IFERROR((Kreditvækst[Udlån til erhverv (mia. kr.)]/VLOOKUP(DATE(YEAR(Kreditvækst[[#This Row],[Dato]])-1,MONTH(Kreditvækst[[#This Row],[Dato]])+1,1)-1,Kreditvækst[[Dato]:[Udlån til erhverv (mia. kr.)]],3,FALSE)-1)*100,NA())</f>
        <v>3.8492382815447979</v>
      </c>
      <c r="G254" s="5">
        <f ca="1">IFERROR((Kreditvækst[Udlån til husholdninger (mia. kr.)]/VLOOKUP(DATE(YEAR(Kreditvækst[[#This Row],[Dato]])-1,MONTH(Kreditvækst[[#This Row],[Dato]])+1,1)-1,Kreditvækst[[Dato]:[Udlån til husholdninger (mia. kr.)]],4,FALSE)-1)*100,NA())</f>
        <v>7.2212324471584211</v>
      </c>
    </row>
    <row r="255" spans="1:7" hidden="1" x14ac:dyDescent="0.3">
      <c r="A255" s="3">
        <v>36922</v>
      </c>
      <c r="B255" s="5"/>
      <c r="C255" s="5">
        <v>533.79392766413059</v>
      </c>
      <c r="D255" s="5">
        <v>1064.7889346658185</v>
      </c>
      <c r="E255" s="5" t="e">
        <f ca="1">IF(ISNUMBER(Kreditvækst[[#This Row],[Udlån/BNP (pct. af BNP)]]),IFERROR((Kreditvækst[[#This Row],[Udlån/BNP (pct. af BNP)]]/VLOOKUP(DATE(YEAR(Kreditvækst[[#This Row],[Dato]])-1,MONTH(Kreditvækst[[#This Row],[Dato]]),DAY(Kreditvækst[[#This Row],[Dato]])),Kreditvækst[[#All],[Dato]:[Udlån/BNP (pct. af BNP)]],2,FALSE)-1)*100,NA()),NA())</f>
        <v>#N/A</v>
      </c>
      <c r="F255" s="5">
        <f ca="1">IFERROR((Kreditvækst[Udlån til erhverv (mia. kr.)]/VLOOKUP(DATE(YEAR(Kreditvækst[[#This Row],[Dato]])-1,MONTH(Kreditvækst[[#This Row],[Dato]])+1,1)-1,Kreditvækst[[Dato]:[Udlån til erhverv (mia. kr.)]],3,FALSE)-1)*100,NA())</f>
        <v>8.1712210811709873</v>
      </c>
      <c r="G255" s="5">
        <f ca="1">IFERROR((Kreditvækst[Udlån til husholdninger (mia. kr.)]/VLOOKUP(DATE(YEAR(Kreditvækst[[#This Row],[Dato]])-1,MONTH(Kreditvækst[[#This Row],[Dato]])+1,1)-1,Kreditvækst[[Dato]:[Udlån til husholdninger (mia. kr.)]],4,FALSE)-1)*100,NA())</f>
        <v>6.9033630420818559</v>
      </c>
    </row>
    <row r="256" spans="1:7" hidden="1" x14ac:dyDescent="0.3">
      <c r="A256" s="3">
        <v>36950</v>
      </c>
      <c r="B256" s="5"/>
      <c r="C256" s="5">
        <v>544.58382831188464</v>
      </c>
      <c r="D256" s="5">
        <v>1067.906255673081</v>
      </c>
      <c r="E256" s="5" t="e">
        <f ca="1">IF(ISNUMBER(Kreditvækst[[#This Row],[Udlån/BNP (pct. af BNP)]]),IFERROR((Kreditvækst[[#This Row],[Udlån/BNP (pct. af BNP)]]/VLOOKUP(DATE(YEAR(Kreditvækst[[#This Row],[Dato]])-1,MONTH(Kreditvækst[[#This Row],[Dato]]),DAY(Kreditvækst[[#This Row],[Dato]])),Kreditvækst[[#All],[Dato]:[Udlån/BNP (pct. af BNP)]],2,FALSE)-1)*100,NA()),NA())</f>
        <v>#N/A</v>
      </c>
      <c r="F256" s="5">
        <f ca="1">IFERROR((Kreditvækst[Udlån til erhverv (mia. kr.)]/VLOOKUP(DATE(YEAR(Kreditvækst[[#This Row],[Dato]])-1,MONTH(Kreditvækst[[#This Row],[Dato]])+1,1)-1,Kreditvækst[[Dato]:[Udlån til erhverv (mia. kr.)]],3,FALSE)-1)*100,NA())</f>
        <v>10.159574048286979</v>
      </c>
      <c r="G256" s="5">
        <f ca="1">IFERROR((Kreditvækst[Udlån til husholdninger (mia. kr.)]/VLOOKUP(DATE(YEAR(Kreditvækst[[#This Row],[Dato]])-1,MONTH(Kreditvækst[[#This Row],[Dato]])+1,1)-1,Kreditvækst[[Dato]:[Udlån til husholdninger (mia. kr.)]],4,FALSE)-1)*100,NA())</f>
        <v>6.7174424038510594</v>
      </c>
    </row>
    <row r="257" spans="1:7" x14ac:dyDescent="0.3">
      <c r="A257" s="3">
        <v>36981</v>
      </c>
      <c r="B257" s="5">
        <v>154.63830039212476</v>
      </c>
      <c r="C257" s="5">
        <v>548.25605602885855</v>
      </c>
      <c r="D257" s="5">
        <v>1079.0138684855208</v>
      </c>
      <c r="E257" s="5">
        <f ca="1">IF(ISNUMBER(Kreditvækst[[#This Row],[Udlån/BNP (pct. af BNP)]]),IFERROR((Kreditvækst[[#This Row],[Udlån/BNP (pct. af BNP)]]/VLOOKUP(DATE(YEAR(Kreditvækst[[#This Row],[Dato]])-1,MONTH(Kreditvækst[[#This Row],[Dato]]),DAY(Kreditvækst[[#This Row],[Dato]])),Kreditvækst[[#All],[Dato]:[Udlån/BNP (pct. af BNP)]],2,FALSE)-1)*100,NA()),NA())</f>
        <v>1.5128790360373179</v>
      </c>
      <c r="F257" s="5">
        <f ca="1">IFERROR((Kreditvækst[Udlån til erhverv (mia. kr.)]/VLOOKUP(DATE(YEAR(Kreditvækst[[#This Row],[Dato]])-1,MONTH(Kreditvækst[[#This Row],[Dato]])+1,1)-1,Kreditvækst[[Dato]:[Udlån til erhverv (mia. kr.)]],3,FALSE)-1)*100,NA())</f>
        <v>9.2785225777897153</v>
      </c>
      <c r="G257" s="5">
        <f ca="1">IFERROR((Kreditvækst[Udlån til husholdninger (mia. kr.)]/VLOOKUP(DATE(YEAR(Kreditvækst[[#This Row],[Dato]])-1,MONTH(Kreditvækst[[#This Row],[Dato]])+1,1)-1,Kreditvækst[[Dato]:[Udlån til husholdninger (mia. kr.)]],4,FALSE)-1)*100,NA())</f>
        <v>6.1587880972092224</v>
      </c>
    </row>
    <row r="258" spans="1:7" hidden="1" x14ac:dyDescent="0.3">
      <c r="A258" s="3">
        <v>37011</v>
      </c>
      <c r="B258" s="5"/>
      <c r="C258" s="5">
        <v>552.65225732079978</v>
      </c>
      <c r="D258" s="5">
        <v>1078.7222664179335</v>
      </c>
      <c r="E258" s="5" t="e">
        <f ca="1">IF(ISNUMBER(Kreditvækst[[#This Row],[Udlån/BNP (pct. af BNP)]]),IFERROR((Kreditvækst[[#This Row],[Udlån/BNP (pct. af BNP)]]/VLOOKUP(DATE(YEAR(Kreditvækst[[#This Row],[Dato]])-1,MONTH(Kreditvækst[[#This Row],[Dato]]),DAY(Kreditvækst[[#This Row],[Dato]])),Kreditvækst[[#All],[Dato]:[Udlån/BNP (pct. af BNP)]],2,FALSE)-1)*100,NA()),NA())</f>
        <v>#N/A</v>
      </c>
      <c r="F258" s="5">
        <f ca="1">IFERROR((Kreditvækst[Udlån til erhverv (mia. kr.)]/VLOOKUP(DATE(YEAR(Kreditvækst[[#This Row],[Dato]])-1,MONTH(Kreditvækst[[#This Row],[Dato]])+1,1)-1,Kreditvækst[[Dato]:[Udlån til erhverv (mia. kr.)]],3,FALSE)-1)*100,NA())</f>
        <v>9.8289474829471146</v>
      </c>
      <c r="G258" s="5">
        <f ca="1">IFERROR((Kreditvækst[Udlån til husholdninger (mia. kr.)]/VLOOKUP(DATE(YEAR(Kreditvækst[[#This Row],[Dato]])-1,MONTH(Kreditvækst[[#This Row],[Dato]])+1,1)-1,Kreditvækst[[Dato]:[Udlån til husholdninger (mia. kr.)]],4,FALSE)-1)*100,NA())</f>
        <v>6.4168206423212748</v>
      </c>
    </row>
    <row r="259" spans="1:7" hidden="1" x14ac:dyDescent="0.3">
      <c r="A259" s="3">
        <v>37042</v>
      </c>
      <c r="B259" s="5"/>
      <c r="C259" s="5">
        <v>552.34792990128881</v>
      </c>
      <c r="D259" s="5">
        <v>1084.2785184647391</v>
      </c>
      <c r="E259" s="5" t="e">
        <f ca="1">IF(ISNUMBER(Kreditvækst[[#This Row],[Udlån/BNP (pct. af BNP)]]),IFERROR((Kreditvækst[[#This Row],[Udlån/BNP (pct. af BNP)]]/VLOOKUP(DATE(YEAR(Kreditvækst[[#This Row],[Dato]])-1,MONTH(Kreditvækst[[#This Row],[Dato]]),DAY(Kreditvækst[[#This Row],[Dato]])),Kreditvækst[[#All],[Dato]:[Udlån/BNP (pct. af BNP)]],2,FALSE)-1)*100,NA()),NA())</f>
        <v>#N/A</v>
      </c>
      <c r="F259" s="5">
        <f ca="1">IFERROR((Kreditvækst[Udlån til erhverv (mia. kr.)]/VLOOKUP(DATE(YEAR(Kreditvækst[[#This Row],[Dato]])-1,MONTH(Kreditvækst[[#This Row],[Dato]])+1,1)-1,Kreditvækst[[Dato]:[Udlån til erhverv (mia. kr.)]],3,FALSE)-1)*100,NA())</f>
        <v>9.8727011636309925</v>
      </c>
      <c r="G259" s="5">
        <f ca="1">IFERROR((Kreditvækst[Udlån til husholdninger (mia. kr.)]/VLOOKUP(DATE(YEAR(Kreditvækst[[#This Row],[Dato]])-1,MONTH(Kreditvækst[[#This Row],[Dato]])+1,1)-1,Kreditvækst[[Dato]:[Udlån til husholdninger (mia. kr.)]],4,FALSE)-1)*100,NA())</f>
        <v>6.7168279421636834</v>
      </c>
    </row>
    <row r="260" spans="1:7" x14ac:dyDescent="0.3">
      <c r="A260" s="3">
        <v>37072</v>
      </c>
      <c r="B260" s="5">
        <v>156.97510890195161</v>
      </c>
      <c r="C260" s="5">
        <v>549.61725912474162</v>
      </c>
      <c r="D260" s="5">
        <v>1098.5048931416275</v>
      </c>
      <c r="E260" s="5">
        <f ca="1">IF(ISNUMBER(Kreditvækst[[#This Row],[Udlån/BNP (pct. af BNP)]]),IFERROR((Kreditvækst[[#This Row],[Udlån/BNP (pct. af BNP)]]/VLOOKUP(DATE(YEAR(Kreditvækst[[#This Row],[Dato]])-1,MONTH(Kreditvækst[[#This Row],[Dato]]),DAY(Kreditvækst[[#This Row],[Dato]])),Kreditvækst[[#All],[Dato]:[Udlån/BNP (pct. af BNP)]],2,FALSE)-1)*100,NA()),NA())</f>
        <v>4.5611280420654543</v>
      </c>
      <c r="F260" s="5">
        <f ca="1">IFERROR((Kreditvækst[Udlån til erhverv (mia. kr.)]/VLOOKUP(DATE(YEAR(Kreditvækst[[#This Row],[Dato]])-1,MONTH(Kreditvækst[[#This Row],[Dato]])+1,1)-1,Kreditvækst[[Dato]:[Udlån til erhverv (mia. kr.)]],3,FALSE)-1)*100,NA())</f>
        <v>8.4877504655499703</v>
      </c>
      <c r="G260" s="5">
        <f ca="1">IFERROR((Kreditvækst[Udlån til husholdninger (mia. kr.)]/VLOOKUP(DATE(YEAR(Kreditvækst[[#This Row],[Dato]])-1,MONTH(Kreditvækst[[#This Row],[Dato]])+1,1)-1,Kreditvækst[[Dato]:[Udlån til husholdninger (mia. kr.)]],4,FALSE)-1)*100,NA())</f>
        <v>6.4704655714547865</v>
      </c>
    </row>
    <row r="261" spans="1:7" hidden="1" x14ac:dyDescent="0.3">
      <c r="A261" s="3">
        <v>37103</v>
      </c>
      <c r="B261" s="5"/>
      <c r="C261" s="5">
        <v>551.4268370104096</v>
      </c>
      <c r="D261" s="5">
        <v>1097.4491500020772</v>
      </c>
      <c r="E261" s="5" t="e">
        <f ca="1">IF(ISNUMBER(Kreditvækst[[#This Row],[Udlån/BNP (pct. af BNP)]]),IFERROR((Kreditvækst[[#This Row],[Udlån/BNP (pct. af BNP)]]/VLOOKUP(DATE(YEAR(Kreditvækst[[#This Row],[Dato]])-1,MONTH(Kreditvækst[[#This Row],[Dato]]),DAY(Kreditvækst[[#This Row],[Dato]])),Kreditvækst[[#All],[Dato]:[Udlån/BNP (pct. af BNP)]],2,FALSE)-1)*100,NA()),NA())</f>
        <v>#N/A</v>
      </c>
      <c r="F261" s="5">
        <f ca="1">IFERROR((Kreditvækst[Udlån til erhverv (mia. kr.)]/VLOOKUP(DATE(YEAR(Kreditvækst[[#This Row],[Dato]])-1,MONTH(Kreditvækst[[#This Row],[Dato]])+1,1)-1,Kreditvækst[[Dato]:[Udlån til erhverv (mia. kr.)]],3,FALSE)-1)*100,NA())</f>
        <v>3.4849192974491627</v>
      </c>
      <c r="G261" s="5">
        <f ca="1">IFERROR((Kreditvækst[Udlån til husholdninger (mia. kr.)]/VLOOKUP(DATE(YEAR(Kreditvækst[[#This Row],[Dato]])-1,MONTH(Kreditvækst[[#This Row],[Dato]])+1,1)-1,Kreditvækst[[Dato]:[Udlån til husholdninger (mia. kr.)]],4,FALSE)-1)*100,NA())</f>
        <v>6.8356187935471713</v>
      </c>
    </row>
    <row r="262" spans="1:7" hidden="1" x14ac:dyDescent="0.3">
      <c r="A262" s="3">
        <v>37134</v>
      </c>
      <c r="B262" s="5"/>
      <c r="C262" s="5">
        <v>549.58465494589473</v>
      </c>
      <c r="D262" s="5">
        <v>1107.569055350918</v>
      </c>
      <c r="E262" s="5" t="e">
        <f ca="1">IF(ISNUMBER(Kreditvækst[[#This Row],[Udlån/BNP (pct. af BNP)]]),IFERROR((Kreditvækst[[#This Row],[Udlån/BNP (pct. af BNP)]]/VLOOKUP(DATE(YEAR(Kreditvækst[[#This Row],[Dato]])-1,MONTH(Kreditvækst[[#This Row],[Dato]]),DAY(Kreditvækst[[#This Row],[Dato]])),Kreditvækst[[#All],[Dato]:[Udlån/BNP (pct. af BNP)]],2,FALSE)-1)*100,NA()),NA())</f>
        <v>#N/A</v>
      </c>
      <c r="F262" s="5">
        <f ca="1">IFERROR((Kreditvækst[Udlån til erhverv (mia. kr.)]/VLOOKUP(DATE(YEAR(Kreditvækst[[#This Row],[Dato]])-1,MONTH(Kreditvækst[[#This Row],[Dato]])+1,1)-1,Kreditvækst[[Dato]:[Udlån til erhverv (mia. kr.)]],3,FALSE)-1)*100,NA())</f>
        <v>3.6367351589963626</v>
      </c>
      <c r="G262" s="5">
        <f ca="1">IFERROR((Kreditvækst[Udlån til husholdninger (mia. kr.)]/VLOOKUP(DATE(YEAR(Kreditvækst[[#This Row],[Dato]])-1,MONTH(Kreditvækst[[#This Row],[Dato]])+1,1)-1,Kreditvækst[[Dato]:[Udlån til husholdninger (mia. kr.)]],4,FALSE)-1)*100,NA())</f>
        <v>7.649392749599615</v>
      </c>
    </row>
    <row r="263" spans="1:7" x14ac:dyDescent="0.3">
      <c r="A263" s="3">
        <v>37164</v>
      </c>
      <c r="B263" s="5">
        <v>159.36653351167277</v>
      </c>
      <c r="C263" s="5">
        <v>559.56281328399109</v>
      </c>
      <c r="D263" s="5">
        <v>1115.4409247277686</v>
      </c>
      <c r="E263" s="5">
        <f ca="1">IF(ISNUMBER(Kreditvækst[[#This Row],[Udlån/BNP (pct. af BNP)]]),IFERROR((Kreditvækst[[#This Row],[Udlån/BNP (pct. af BNP)]]/VLOOKUP(DATE(YEAR(Kreditvækst[[#This Row],[Dato]])-1,MONTH(Kreditvækst[[#This Row],[Dato]]),DAY(Kreditvækst[[#This Row],[Dato]])),Kreditvækst[[#All],[Dato]:[Udlån/BNP (pct. af BNP)]],2,FALSE)-1)*100,NA()),NA())</f>
        <v>3.0046763692025857</v>
      </c>
      <c r="F263" s="5">
        <f ca="1">IFERROR((Kreditvækst[Udlån til erhverv (mia. kr.)]/VLOOKUP(DATE(YEAR(Kreditvækst[[#This Row],[Dato]])-1,MONTH(Kreditvækst[[#This Row],[Dato]])+1,1)-1,Kreditvækst[[Dato]:[Udlån til erhverv (mia. kr.)]],3,FALSE)-1)*100,NA())</f>
        <v>6.2259602906188816</v>
      </c>
      <c r="G263" s="5">
        <f ca="1">IFERROR((Kreditvækst[Udlån til husholdninger (mia. kr.)]/VLOOKUP(DATE(YEAR(Kreditvækst[[#This Row],[Dato]])-1,MONTH(Kreditvækst[[#This Row],[Dato]])+1,1)-1,Kreditvækst[[Dato]:[Udlån til husholdninger (mia. kr.)]],4,FALSE)-1)*100,NA())</f>
        <v>6.8414476575503702</v>
      </c>
    </row>
    <row r="264" spans="1:7" hidden="1" x14ac:dyDescent="0.3">
      <c r="A264" s="3">
        <v>37195</v>
      </c>
      <c r="B264" s="5"/>
      <c r="C264" s="5">
        <v>564.35674851312206</v>
      </c>
      <c r="D264" s="5">
        <v>1120.7998752315957</v>
      </c>
      <c r="E264" s="5" t="e">
        <f ca="1">IF(ISNUMBER(Kreditvækst[[#This Row],[Udlån/BNP (pct. af BNP)]]),IFERROR((Kreditvækst[[#This Row],[Udlån/BNP (pct. af BNP)]]/VLOOKUP(DATE(YEAR(Kreditvækst[[#This Row],[Dato]])-1,MONTH(Kreditvækst[[#This Row],[Dato]]),DAY(Kreditvækst[[#This Row],[Dato]])),Kreditvækst[[#All],[Dato]:[Udlån/BNP (pct. af BNP)]],2,FALSE)-1)*100,NA()),NA())</f>
        <v>#N/A</v>
      </c>
      <c r="F264" s="5">
        <f ca="1">IFERROR((Kreditvækst[Udlån til erhverv (mia. kr.)]/VLOOKUP(DATE(YEAR(Kreditvækst[[#This Row],[Dato]])-1,MONTH(Kreditvækst[[#This Row],[Dato]])+1,1)-1,Kreditvækst[[Dato]:[Udlån til erhverv (mia. kr.)]],3,FALSE)-1)*100,NA())</f>
        <v>7.7951165793383792</v>
      </c>
      <c r="G264" s="5">
        <f ca="1">IFERROR((Kreditvækst[Udlån til husholdninger (mia. kr.)]/VLOOKUP(DATE(YEAR(Kreditvækst[[#This Row],[Dato]])-1,MONTH(Kreditvækst[[#This Row],[Dato]])+1,1)-1,Kreditvækst[[Dato]:[Udlån til husholdninger (mia. kr.)]],4,FALSE)-1)*100,NA())</f>
        <v>7.1639307929686424</v>
      </c>
    </row>
    <row r="265" spans="1:7" hidden="1" x14ac:dyDescent="0.3">
      <c r="A265" s="3">
        <v>37225</v>
      </c>
      <c r="B265" s="5"/>
      <c r="C265" s="5">
        <v>572.13259381088585</v>
      </c>
      <c r="D265" s="5">
        <v>1130.5839528627766</v>
      </c>
      <c r="E265" s="5" t="e">
        <f ca="1">IF(ISNUMBER(Kreditvækst[[#This Row],[Udlån/BNP (pct. af BNP)]]),IFERROR((Kreditvækst[[#This Row],[Udlån/BNP (pct. af BNP)]]/VLOOKUP(DATE(YEAR(Kreditvækst[[#This Row],[Dato]])-1,MONTH(Kreditvækst[[#This Row],[Dato]]),DAY(Kreditvækst[[#This Row],[Dato]])),Kreditvækst[[#All],[Dato]:[Udlån/BNP (pct. af BNP)]],2,FALSE)-1)*100,NA()),NA())</f>
        <v>#N/A</v>
      </c>
      <c r="F265" s="5">
        <f ca="1">IFERROR((Kreditvækst[Udlån til erhverv (mia. kr.)]/VLOOKUP(DATE(YEAR(Kreditvækst[[#This Row],[Dato]])-1,MONTH(Kreditvækst[[#This Row],[Dato]])+1,1)-1,Kreditvækst[[Dato]:[Udlån til erhverv (mia. kr.)]],3,FALSE)-1)*100,NA())</f>
        <v>8.896031065708442</v>
      </c>
      <c r="G265" s="5">
        <f ca="1">IFERROR((Kreditvækst[Udlån til husholdninger (mia. kr.)]/VLOOKUP(DATE(YEAR(Kreditvækst[[#This Row],[Dato]])-1,MONTH(Kreditvækst[[#This Row],[Dato]])+1,1)-1,Kreditvækst[[Dato]:[Udlån til husholdninger (mia. kr.)]],4,FALSE)-1)*100,NA())</f>
        <v>7.5962993178585014</v>
      </c>
    </row>
    <row r="266" spans="1:7" x14ac:dyDescent="0.3">
      <c r="A266" s="3">
        <v>37256</v>
      </c>
      <c r="B266" s="5">
        <v>163.70320653445242</v>
      </c>
      <c r="C266" s="5">
        <v>563.1875135578066</v>
      </c>
      <c r="D266" s="5">
        <v>1151.993447212601</v>
      </c>
      <c r="E266" s="5">
        <f ca="1">IF(ISNUMBER(Kreditvækst[[#This Row],[Udlån/BNP (pct. af BNP)]]),IFERROR((Kreditvækst[[#This Row],[Udlån/BNP (pct. af BNP)]]/VLOOKUP(DATE(YEAR(Kreditvækst[[#This Row],[Dato]])-1,MONTH(Kreditvækst[[#This Row],[Dato]]),DAY(Kreditvækst[[#This Row],[Dato]])),Kreditvækst[[#All],[Dato]:[Udlån/BNP (pct. af BNP)]],2,FALSE)-1)*100,NA()),NA())</f>
        <v>6.6202932426746353</v>
      </c>
      <c r="F266" s="5">
        <f ca="1">IFERROR((Kreditvækst[Udlån til erhverv (mia. kr.)]/VLOOKUP(DATE(YEAR(Kreditvækst[[#This Row],[Dato]])-1,MONTH(Kreditvækst[[#This Row],[Dato]])+1,1)-1,Kreditvækst[[Dato]:[Udlån til erhverv (mia. kr.)]],3,FALSE)-1)*100,NA())</f>
        <v>7.9415197471166099</v>
      </c>
      <c r="G266" s="5">
        <f ca="1">IFERROR((Kreditvækst[Udlån til husholdninger (mia. kr.)]/VLOOKUP(DATE(YEAR(Kreditvækst[[#This Row],[Dato]])-1,MONTH(Kreditvækst[[#This Row],[Dato]])+1,1)-1,Kreditvækst[[Dato]:[Udlån til husholdninger (mia. kr.)]],4,FALSE)-1)*100,NA())</f>
        <v>8.4212235287532735</v>
      </c>
    </row>
    <row r="267" spans="1:7" hidden="1" x14ac:dyDescent="0.3">
      <c r="A267" s="3">
        <v>37287</v>
      </c>
      <c r="B267" s="5"/>
      <c r="C267" s="5">
        <v>566.30951572599645</v>
      </c>
      <c r="D267" s="5">
        <v>1144.6384107124029</v>
      </c>
      <c r="E267" s="5" t="e">
        <f ca="1">IF(ISNUMBER(Kreditvækst[[#This Row],[Udlån/BNP (pct. af BNP)]]),IFERROR((Kreditvækst[[#This Row],[Udlån/BNP (pct. af BNP)]]/VLOOKUP(DATE(YEAR(Kreditvækst[[#This Row],[Dato]])-1,MONTH(Kreditvækst[[#This Row],[Dato]]),DAY(Kreditvækst[[#This Row],[Dato]])),Kreditvækst[[#All],[Dato]:[Udlån/BNP (pct. af BNP)]],2,FALSE)-1)*100,NA()),NA())</f>
        <v>#N/A</v>
      </c>
      <c r="F267" s="5">
        <f ca="1">IFERROR((Kreditvækst[Udlån til erhverv (mia. kr.)]/VLOOKUP(DATE(YEAR(Kreditvækst[[#This Row],[Dato]])-1,MONTH(Kreditvækst[[#This Row],[Dato]])+1,1)-1,Kreditvækst[[Dato]:[Udlån til erhverv (mia. kr.)]],3,FALSE)-1)*100,NA())</f>
        <v>6.0914121305488234</v>
      </c>
      <c r="G267" s="5">
        <f ca="1">IFERROR((Kreditvækst[Udlån til husholdninger (mia. kr.)]/VLOOKUP(DATE(YEAR(Kreditvækst[[#This Row],[Dato]])-1,MONTH(Kreditvækst[[#This Row],[Dato]])+1,1)-1,Kreditvækst[[Dato]:[Udlån til husholdninger (mia. kr.)]],4,FALSE)-1)*100,NA())</f>
        <v>7.4990895798184631</v>
      </c>
    </row>
    <row r="268" spans="1:7" hidden="1" x14ac:dyDescent="0.3">
      <c r="A268" s="3">
        <v>37315</v>
      </c>
      <c r="B268" s="5"/>
      <c r="C268" s="5">
        <v>567.40700074212702</v>
      </c>
      <c r="D268" s="5">
        <v>1151.7208027137008</v>
      </c>
      <c r="E268" s="5" t="e">
        <f ca="1">IF(ISNUMBER(Kreditvækst[[#This Row],[Udlån/BNP (pct. af BNP)]]),IFERROR((Kreditvækst[[#This Row],[Udlån/BNP (pct. af BNP)]]/VLOOKUP(DATE(YEAR(Kreditvækst[[#This Row],[Dato]])-1,MONTH(Kreditvækst[[#This Row],[Dato]]),DAY(Kreditvækst[[#This Row],[Dato]])),Kreditvækst[[#All],[Dato]:[Udlån/BNP (pct. af BNP)]],2,FALSE)-1)*100,NA()),NA())</f>
        <v>#N/A</v>
      </c>
      <c r="F268" s="5">
        <f ca="1">IFERROR((Kreditvækst[Udlån til erhverv (mia. kr.)]/VLOOKUP(DATE(YEAR(Kreditvækst[[#This Row],[Dato]])-1,MONTH(Kreditvækst[[#This Row],[Dato]])+1,1)-1,Kreditvækst[[Dato]:[Udlån til erhverv (mia. kr.)]],3,FALSE)-1)*100,NA())</f>
        <v>4.1909383356076191</v>
      </c>
      <c r="G268" s="5">
        <f ca="1">IFERROR((Kreditvækst[Udlån til husholdninger (mia. kr.)]/VLOOKUP(DATE(YEAR(Kreditvækst[[#This Row],[Dato]])-1,MONTH(Kreditvækst[[#This Row],[Dato]])+1,1)-1,Kreditvækst[[Dato]:[Udlån til husholdninger (mia. kr.)]],4,FALSE)-1)*100,NA())</f>
        <v>7.8484929360951305</v>
      </c>
    </row>
    <row r="269" spans="1:7" x14ac:dyDescent="0.3">
      <c r="A269" s="3">
        <v>37346</v>
      </c>
      <c r="B269" s="5">
        <v>163.13262563361951</v>
      </c>
      <c r="C269" s="5">
        <v>571.11483459860267</v>
      </c>
      <c r="D269" s="5">
        <v>1163.9651939122487</v>
      </c>
      <c r="E269" s="5">
        <f ca="1">IF(ISNUMBER(Kreditvækst[[#This Row],[Udlån/BNP (pct. af BNP)]]),IFERROR((Kreditvækst[[#This Row],[Udlån/BNP (pct. af BNP)]]/VLOOKUP(DATE(YEAR(Kreditvækst[[#This Row],[Dato]])-1,MONTH(Kreditvækst[[#This Row],[Dato]]),DAY(Kreditvækst[[#This Row],[Dato]])),Kreditvækst[[#All],[Dato]:[Udlån/BNP (pct. af BNP)]],2,FALSE)-1)*100,NA()),NA())</f>
        <v>5.4930280661098951</v>
      </c>
      <c r="F269" s="5">
        <f ca="1">IFERROR((Kreditvækst[Udlån til erhverv (mia. kr.)]/VLOOKUP(DATE(YEAR(Kreditvækst[[#This Row],[Dato]])-1,MONTH(Kreditvækst[[#This Row],[Dato]])+1,1)-1,Kreditvækst[[Dato]:[Udlån til erhverv (mia. kr.)]],3,FALSE)-1)*100,NA())</f>
        <v>4.1693618006366062</v>
      </c>
      <c r="G269" s="5">
        <f ca="1">IFERROR((Kreditvækst[Udlån til husholdninger (mia. kr.)]/VLOOKUP(DATE(YEAR(Kreditvækst[[#This Row],[Dato]])-1,MONTH(Kreditvækst[[#This Row],[Dato]])+1,1)-1,Kreditvækst[[Dato]:[Udlån til husholdninger (mia. kr.)]],4,FALSE)-1)*100,NA())</f>
        <v>7.8730522292510985</v>
      </c>
    </row>
    <row r="270" spans="1:7" hidden="1" x14ac:dyDescent="0.3">
      <c r="A270" s="3">
        <v>37376</v>
      </c>
      <c r="B270" s="5"/>
      <c r="C270" s="5">
        <v>572.83629953089337</v>
      </c>
      <c r="D270" s="5">
        <v>1166.7893712952214</v>
      </c>
      <c r="E270" s="5" t="e">
        <f ca="1">IF(ISNUMBER(Kreditvækst[[#This Row],[Udlån/BNP (pct. af BNP)]]),IFERROR((Kreditvækst[[#This Row],[Udlån/BNP (pct. af BNP)]]/VLOOKUP(DATE(YEAR(Kreditvækst[[#This Row],[Dato]])-1,MONTH(Kreditvækst[[#This Row],[Dato]]),DAY(Kreditvækst[[#This Row],[Dato]])),Kreditvækst[[#All],[Dato]:[Udlån/BNP (pct. af BNP)]],2,FALSE)-1)*100,NA()),NA())</f>
        <v>#N/A</v>
      </c>
      <c r="F270" s="5">
        <f ca="1">IFERROR((Kreditvækst[Udlån til erhverv (mia. kr.)]/VLOOKUP(DATE(YEAR(Kreditvækst[[#This Row],[Dato]])-1,MONTH(Kreditvækst[[#This Row],[Dato]])+1,1)-1,Kreditvækst[[Dato]:[Udlån til erhverv (mia. kr.)]],3,FALSE)-1)*100,NA())</f>
        <v>3.6522138365893353</v>
      </c>
      <c r="G270" s="5">
        <f ca="1">IFERROR((Kreditvækst[Udlån til husholdninger (mia. kr.)]/VLOOKUP(DATE(YEAR(Kreditvækst[[#This Row],[Dato]])-1,MONTH(Kreditvækst[[#This Row],[Dato]])+1,1)-1,Kreditvækst[[Dato]:[Udlån til husholdninger (mia. kr.)]],4,FALSE)-1)*100,NA())</f>
        <v>8.1640203061468686</v>
      </c>
    </row>
    <row r="271" spans="1:7" hidden="1" x14ac:dyDescent="0.3">
      <c r="A271" s="3">
        <v>37407</v>
      </c>
      <c r="B271" s="5"/>
      <c r="C271" s="5">
        <v>567.42143110833547</v>
      </c>
      <c r="D271" s="5">
        <v>1173.3800881700226</v>
      </c>
      <c r="E271" s="5" t="e">
        <f ca="1">IF(ISNUMBER(Kreditvækst[[#This Row],[Udlån/BNP (pct. af BNP)]]),IFERROR((Kreditvækst[[#This Row],[Udlån/BNP (pct. af BNP)]]/VLOOKUP(DATE(YEAR(Kreditvækst[[#This Row],[Dato]])-1,MONTH(Kreditvækst[[#This Row],[Dato]]),DAY(Kreditvækst[[#This Row],[Dato]])),Kreditvækst[[#All],[Dato]:[Udlån/BNP (pct. af BNP)]],2,FALSE)-1)*100,NA()),NA())</f>
        <v>#N/A</v>
      </c>
      <c r="F271" s="5">
        <f ca="1">IFERROR((Kreditvækst[Udlån til erhverv (mia. kr.)]/VLOOKUP(DATE(YEAR(Kreditvækst[[#This Row],[Dato]])-1,MONTH(Kreditvækst[[#This Row],[Dato]])+1,1)-1,Kreditvækst[[Dato]:[Udlån til erhverv (mia. kr.)]],3,FALSE)-1)*100,NA())</f>
        <v>2.7289866388637396</v>
      </c>
      <c r="G271" s="5">
        <f ca="1">IFERROR((Kreditvækst[Udlån til husholdninger (mia. kr.)]/VLOOKUP(DATE(YEAR(Kreditvækst[[#This Row],[Dato]])-1,MONTH(Kreditvækst[[#This Row],[Dato]])+1,1)-1,Kreditvækst[[Dato]:[Udlån til husholdninger (mia. kr.)]],4,FALSE)-1)*100,NA())</f>
        <v>8.2175906086791262</v>
      </c>
    </row>
    <row r="272" spans="1:7" x14ac:dyDescent="0.3">
      <c r="A272" s="3">
        <v>37437</v>
      </c>
      <c r="B272" s="5">
        <v>162.43680900999848</v>
      </c>
      <c r="C272" s="5">
        <v>573.91613624029935</v>
      </c>
      <c r="D272" s="5">
        <v>1184.6150830936101</v>
      </c>
      <c r="E272" s="5">
        <f ca="1">IF(ISNUMBER(Kreditvækst[[#This Row],[Udlån/BNP (pct. af BNP)]]),IFERROR((Kreditvækst[[#This Row],[Udlån/BNP (pct. af BNP)]]/VLOOKUP(DATE(YEAR(Kreditvækst[[#This Row],[Dato]])-1,MONTH(Kreditvækst[[#This Row],[Dato]]),DAY(Kreditvækst[[#This Row],[Dato]])),Kreditvækst[[#All],[Dato]:[Udlån/BNP (pct. af BNP)]],2,FALSE)-1)*100,NA()),NA())</f>
        <v>3.4793414995865968</v>
      </c>
      <c r="F272" s="5">
        <f ca="1">IFERROR((Kreditvækst[Udlån til erhverv (mia. kr.)]/VLOOKUP(DATE(YEAR(Kreditvækst[[#This Row],[Dato]])-1,MONTH(Kreditvækst[[#This Row],[Dato]])+1,1)-1,Kreditvækst[[Dato]:[Udlån til erhverv (mia. kr.)]],3,FALSE)-1)*100,NA())</f>
        <v>4.4210542358610327</v>
      </c>
      <c r="G272" s="5">
        <f ca="1">IFERROR((Kreditvækst[Udlån til husholdninger (mia. kr.)]/VLOOKUP(DATE(YEAR(Kreditvækst[[#This Row],[Dato]])-1,MONTH(Kreditvækst[[#This Row],[Dato]])+1,1)-1,Kreditvækst[[Dato]:[Udlån til husholdninger (mia. kr.)]],4,FALSE)-1)*100,NA())</f>
        <v>7.8388535626559674</v>
      </c>
    </row>
    <row r="273" spans="1:7" hidden="1" x14ac:dyDescent="0.3">
      <c r="A273" s="3">
        <v>37468</v>
      </c>
      <c r="B273" s="5"/>
      <c r="C273" s="5">
        <v>566.20437048149165</v>
      </c>
      <c r="D273" s="5">
        <v>1189.608113320648</v>
      </c>
      <c r="E273" s="5" t="e">
        <f ca="1">IF(ISNUMBER(Kreditvækst[[#This Row],[Udlån/BNP (pct. af BNP)]]),IFERROR((Kreditvækst[[#This Row],[Udlån/BNP (pct. af BNP)]]/VLOOKUP(DATE(YEAR(Kreditvækst[[#This Row],[Dato]])-1,MONTH(Kreditvækst[[#This Row],[Dato]]),DAY(Kreditvækst[[#This Row],[Dato]])),Kreditvækst[[#All],[Dato]:[Udlån/BNP (pct. af BNP)]],2,FALSE)-1)*100,NA()),NA())</f>
        <v>#N/A</v>
      </c>
      <c r="F273" s="5">
        <f ca="1">IFERROR((Kreditvækst[Udlån til erhverv (mia. kr.)]/VLOOKUP(DATE(YEAR(Kreditvækst[[#This Row],[Dato]])-1,MONTH(Kreditvækst[[#This Row],[Dato]])+1,1)-1,Kreditvækst[[Dato]:[Udlån til erhverv (mia. kr.)]],3,FALSE)-1)*100,NA())</f>
        <v>2.6798720118881514</v>
      </c>
      <c r="G273" s="5">
        <f ca="1">IFERROR((Kreditvækst[Udlån til husholdninger (mia. kr.)]/VLOOKUP(DATE(YEAR(Kreditvækst[[#This Row],[Dato]])-1,MONTH(Kreditvækst[[#This Row],[Dato]])+1,1)-1,Kreditvækst[[Dato]:[Udlån til husholdninger (mia. kr.)]],4,FALSE)-1)*100,NA())</f>
        <v>8.3975611369689886</v>
      </c>
    </row>
    <row r="274" spans="1:7" hidden="1" x14ac:dyDescent="0.3">
      <c r="A274" s="3">
        <v>37499</v>
      </c>
      <c r="B274" s="5"/>
      <c r="C274" s="5">
        <v>568.50739252844403</v>
      </c>
      <c r="D274" s="5">
        <v>1210.7019672897407</v>
      </c>
      <c r="E274" s="5" t="e">
        <f ca="1">IF(ISNUMBER(Kreditvækst[[#This Row],[Udlån/BNP (pct. af BNP)]]),IFERROR((Kreditvækst[[#This Row],[Udlån/BNP (pct. af BNP)]]/VLOOKUP(DATE(YEAR(Kreditvækst[[#This Row],[Dato]])-1,MONTH(Kreditvækst[[#This Row],[Dato]]),DAY(Kreditvækst[[#This Row],[Dato]])),Kreditvækst[[#All],[Dato]:[Udlån/BNP (pct. af BNP)]],2,FALSE)-1)*100,NA()),NA())</f>
        <v>#N/A</v>
      </c>
      <c r="F274" s="5">
        <f ca="1">IFERROR((Kreditvækst[Udlån til erhverv (mia. kr.)]/VLOOKUP(DATE(YEAR(Kreditvækst[[#This Row],[Dato]])-1,MONTH(Kreditvækst[[#This Row],[Dato]])+1,1)-1,Kreditvækst[[Dato]:[Udlån til erhverv (mia. kr.)]],3,FALSE)-1)*100,NA())</f>
        <v>3.4430978762338693</v>
      </c>
      <c r="G274" s="5">
        <f ca="1">IFERROR((Kreditvækst[Udlån til husholdninger (mia. kr.)]/VLOOKUP(DATE(YEAR(Kreditvækst[[#This Row],[Dato]])-1,MONTH(Kreditvækst[[#This Row],[Dato]])+1,1)-1,Kreditvækst[[Dato]:[Udlån til husholdninger (mia. kr.)]],4,FALSE)-1)*100,NA())</f>
        <v>9.3116462075718118</v>
      </c>
    </row>
    <row r="275" spans="1:7" x14ac:dyDescent="0.3">
      <c r="A275" s="3">
        <v>37529</v>
      </c>
      <c r="B275" s="5">
        <v>164.70787257401651</v>
      </c>
      <c r="C275" s="5">
        <v>573.35399416058362</v>
      </c>
      <c r="D275" s="5">
        <v>1217.01970265362</v>
      </c>
      <c r="E275" s="5">
        <f ca="1">IF(ISNUMBER(Kreditvækst[[#This Row],[Udlån/BNP (pct. af BNP)]]),IFERROR((Kreditvækst[[#This Row],[Udlån/BNP (pct. af BNP)]]/VLOOKUP(DATE(YEAR(Kreditvækst[[#This Row],[Dato]])-1,MONTH(Kreditvækst[[#This Row],[Dato]]),DAY(Kreditvækst[[#This Row],[Dato]])),Kreditvækst[[#All],[Dato]:[Udlån/BNP (pct. af BNP)]],2,FALSE)-1)*100,NA()),NA())</f>
        <v>3.3516064788800204</v>
      </c>
      <c r="F275" s="5">
        <f ca="1">IFERROR((Kreditvækst[Udlån til erhverv (mia. kr.)]/VLOOKUP(DATE(YEAR(Kreditvækst[[#This Row],[Dato]])-1,MONTH(Kreditvækst[[#This Row],[Dato]])+1,1)-1,Kreditvækst[[Dato]:[Udlån til erhverv (mia. kr.)]],3,FALSE)-1)*100,NA())</f>
        <v>2.4646349880997453</v>
      </c>
      <c r="G275" s="5">
        <f ca="1">IFERROR((Kreditvækst[Udlån til husholdninger (mia. kr.)]/VLOOKUP(DATE(YEAR(Kreditvækst[[#This Row],[Dato]])-1,MONTH(Kreditvækst[[#This Row],[Dato]])+1,1)-1,Kreditvækst[[Dato]:[Udlån til husholdninger (mia. kr.)]],4,FALSE)-1)*100,NA())</f>
        <v>9.1066031085996322</v>
      </c>
    </row>
    <row r="276" spans="1:7" hidden="1" x14ac:dyDescent="0.3">
      <c r="A276" s="3">
        <v>37560</v>
      </c>
      <c r="B276" s="5"/>
      <c r="C276" s="5">
        <v>566.35138446453334</v>
      </c>
      <c r="D276" s="5">
        <v>1219.5091625145621</v>
      </c>
      <c r="E276" s="5" t="e">
        <f ca="1">IF(ISNUMBER(Kreditvækst[[#This Row],[Udlån/BNP (pct. af BNP)]]),IFERROR((Kreditvækst[[#This Row],[Udlån/BNP (pct. af BNP)]]/VLOOKUP(DATE(YEAR(Kreditvækst[[#This Row],[Dato]])-1,MONTH(Kreditvækst[[#This Row],[Dato]]),DAY(Kreditvækst[[#This Row],[Dato]])),Kreditvækst[[#All],[Dato]:[Udlån/BNP (pct. af BNP)]],2,FALSE)-1)*100,NA()),NA())</f>
        <v>#N/A</v>
      </c>
      <c r="F276" s="5">
        <f ca="1">IFERROR((Kreditvækst[Udlån til erhverv (mia. kr.)]/VLOOKUP(DATE(YEAR(Kreditvækst[[#This Row],[Dato]])-1,MONTH(Kreditvækst[[#This Row],[Dato]])+1,1)-1,Kreditvækst[[Dato]:[Udlån til erhverv (mia. kr.)]],3,FALSE)-1)*100,NA())</f>
        <v>0.35343529720632816</v>
      </c>
      <c r="G276" s="5">
        <f ca="1">IFERROR((Kreditvækst[Udlån til husholdninger (mia. kr.)]/VLOOKUP(DATE(YEAR(Kreditvækst[[#This Row],[Dato]])-1,MONTH(Kreditvækst[[#This Row],[Dato]])+1,1)-1,Kreditvækst[[Dato]:[Udlån til husholdninger (mia. kr.)]],4,FALSE)-1)*100,NA())</f>
        <v>8.8070394603291469</v>
      </c>
    </row>
    <row r="277" spans="1:7" hidden="1" x14ac:dyDescent="0.3">
      <c r="A277" s="3">
        <v>37590</v>
      </c>
      <c r="B277" s="5"/>
      <c r="C277" s="5">
        <v>574.95142214949522</v>
      </c>
      <c r="D277" s="5">
        <v>1218.4565140719819</v>
      </c>
      <c r="E277" s="5" t="e">
        <f ca="1">IF(ISNUMBER(Kreditvækst[[#This Row],[Udlån/BNP (pct. af BNP)]]),IFERROR((Kreditvækst[[#This Row],[Udlån/BNP (pct. af BNP)]]/VLOOKUP(DATE(YEAR(Kreditvækst[[#This Row],[Dato]])-1,MONTH(Kreditvækst[[#This Row],[Dato]]),DAY(Kreditvækst[[#This Row],[Dato]])),Kreditvækst[[#All],[Dato]:[Udlån/BNP (pct. af BNP)]],2,FALSE)-1)*100,NA()),NA())</f>
        <v>#N/A</v>
      </c>
      <c r="F277" s="5">
        <f ca="1">IFERROR((Kreditvækst[Udlån til erhverv (mia. kr.)]/VLOOKUP(DATE(YEAR(Kreditvækst[[#This Row],[Dato]])-1,MONTH(Kreditvækst[[#This Row],[Dato]])+1,1)-1,Kreditvækst[[Dato]:[Udlån til erhverv (mia. kr.)]],3,FALSE)-1)*100,NA())</f>
        <v>0.49268794840608976</v>
      </c>
      <c r="G277" s="5">
        <f ca="1">IFERROR((Kreditvækst[Udlån til husholdninger (mia. kr.)]/VLOOKUP(DATE(YEAR(Kreditvækst[[#This Row],[Dato]])-1,MONTH(Kreditvækst[[#This Row],[Dato]])+1,1)-1,Kreditvækst[[Dato]:[Udlån til husholdninger (mia. kr.)]],4,FALSE)-1)*100,NA())</f>
        <v>7.7723163314587396</v>
      </c>
    </row>
    <row r="278" spans="1:7" x14ac:dyDescent="0.3">
      <c r="A278" s="3">
        <v>37621</v>
      </c>
      <c r="B278" s="5">
        <v>163.79335201312023</v>
      </c>
      <c r="C278" s="5">
        <v>575.98887781212693</v>
      </c>
      <c r="D278" s="5">
        <v>1230.8114564601065</v>
      </c>
      <c r="E278" s="5">
        <f ca="1">IF(ISNUMBER(Kreditvækst[[#This Row],[Udlån/BNP (pct. af BNP)]]),IFERROR((Kreditvækst[[#This Row],[Udlån/BNP (pct. af BNP)]]/VLOOKUP(DATE(YEAR(Kreditvækst[[#This Row],[Dato]])-1,MONTH(Kreditvækst[[#This Row],[Dato]]),DAY(Kreditvækst[[#This Row],[Dato]])),Kreditvækst[[#All],[Dato]:[Udlån/BNP (pct. af BNP)]],2,FALSE)-1)*100,NA()),NA())</f>
        <v>5.5066409862192245E-2</v>
      </c>
      <c r="F278" s="5">
        <f ca="1">IFERROR((Kreditvækst[Udlån til erhverv (mia. kr.)]/VLOOKUP(DATE(YEAR(Kreditvækst[[#This Row],[Dato]])-1,MONTH(Kreditvækst[[#This Row],[Dato]])+1,1)-1,Kreditvækst[[Dato]:[Udlån til erhverv (mia. kr.)]],3,FALSE)-1)*100,NA())</f>
        <v>2.2730198994382222</v>
      </c>
      <c r="G278" s="5">
        <f ca="1">IFERROR((Kreditvækst[Udlån til husholdninger (mia. kr.)]/VLOOKUP(DATE(YEAR(Kreditvækst[[#This Row],[Dato]])-1,MONTH(Kreditvækst[[#This Row],[Dato]])+1,1)-1,Kreditvækst[[Dato]:[Udlån til husholdninger (mia. kr.)]],4,FALSE)-1)*100,NA())</f>
        <v>6.8418799983815726</v>
      </c>
    </row>
    <row r="279" spans="1:7" hidden="1" x14ac:dyDescent="0.3">
      <c r="A279" s="3">
        <v>37652</v>
      </c>
      <c r="B279" s="5"/>
      <c r="C279" s="5">
        <v>582.93878257705398</v>
      </c>
      <c r="D279" s="5">
        <v>1230.4357503343617</v>
      </c>
      <c r="E279" s="5" t="e">
        <f ca="1">IF(ISNUMBER(Kreditvækst[[#This Row],[Udlån/BNP (pct. af BNP)]]),IFERROR((Kreditvækst[[#This Row],[Udlån/BNP (pct. af BNP)]]/VLOOKUP(DATE(YEAR(Kreditvækst[[#This Row],[Dato]])-1,MONTH(Kreditvækst[[#This Row],[Dato]]),DAY(Kreditvækst[[#This Row],[Dato]])),Kreditvækst[[#All],[Dato]:[Udlån/BNP (pct. af BNP)]],2,FALSE)-1)*100,NA()),NA())</f>
        <v>#N/A</v>
      </c>
      <c r="F279" s="5">
        <f ca="1">IFERROR((Kreditvækst[Udlån til erhverv (mia. kr.)]/VLOOKUP(DATE(YEAR(Kreditvækst[[#This Row],[Dato]])-1,MONTH(Kreditvækst[[#This Row],[Dato]])+1,1)-1,Kreditvækst[[Dato]:[Udlån til erhverv (mia. kr.)]],3,FALSE)-1)*100,NA())</f>
        <v>2.9364272344495568</v>
      </c>
      <c r="G279" s="5">
        <f ca="1">IFERROR((Kreditvækst[Udlån til husholdninger (mia. kr.)]/VLOOKUP(DATE(YEAR(Kreditvækst[[#This Row],[Dato]])-1,MONTH(Kreditvækst[[#This Row],[Dato]])+1,1)-1,Kreditvækst[[Dato]:[Udlån til husholdninger (mia. kr.)]],4,FALSE)-1)*100,NA())</f>
        <v>7.4955845286163392</v>
      </c>
    </row>
    <row r="280" spans="1:7" hidden="1" x14ac:dyDescent="0.3">
      <c r="A280" s="3">
        <v>37680</v>
      </c>
      <c r="B280" s="5"/>
      <c r="C280" s="5">
        <v>586.80520840405404</v>
      </c>
      <c r="D280" s="5">
        <v>1238.7289385303616</v>
      </c>
      <c r="E280" s="5" t="e">
        <f ca="1">IF(ISNUMBER(Kreditvækst[[#This Row],[Udlån/BNP (pct. af BNP)]]),IFERROR((Kreditvækst[[#This Row],[Udlån/BNP (pct. af BNP)]]/VLOOKUP(DATE(YEAR(Kreditvækst[[#This Row],[Dato]])-1,MONTH(Kreditvækst[[#This Row],[Dato]]),DAY(Kreditvækst[[#This Row],[Dato]])),Kreditvækst[[#All],[Dato]:[Udlån/BNP (pct. af BNP)]],2,FALSE)-1)*100,NA()),NA())</f>
        <v>#N/A</v>
      </c>
      <c r="F280" s="5">
        <f ca="1">IFERROR((Kreditvækst[Udlån til erhverv (mia. kr.)]/VLOOKUP(DATE(YEAR(Kreditvækst[[#This Row],[Dato]])-1,MONTH(Kreditvækst[[#This Row],[Dato]])+1,1)-1,Kreditvækst[[Dato]:[Udlån til erhverv (mia. kr.)]],3,FALSE)-1)*100,NA())</f>
        <v>3.4187466204251171</v>
      </c>
      <c r="G280" s="5">
        <f ca="1">IFERROR((Kreditvækst[Udlån til husholdninger (mia. kr.)]/VLOOKUP(DATE(YEAR(Kreditvækst[[#This Row],[Dato]])-1,MONTH(Kreditvækst[[#This Row],[Dato]])+1,1)-1,Kreditvækst[[Dato]:[Udlån til husholdninger (mia. kr.)]],4,FALSE)-1)*100,NA())</f>
        <v>7.554620495839881</v>
      </c>
    </row>
    <row r="281" spans="1:7" x14ac:dyDescent="0.3">
      <c r="A281" s="3">
        <v>37711</v>
      </c>
      <c r="B281" s="5">
        <v>168.27827412615889</v>
      </c>
      <c r="C281" s="5">
        <v>595.11526504599999</v>
      </c>
      <c r="D281" s="5">
        <v>1256.506711003</v>
      </c>
      <c r="E281" s="5">
        <f ca="1">IF(ISNUMBER(Kreditvækst[[#This Row],[Udlån/BNP (pct. af BNP)]]),IFERROR((Kreditvækst[[#This Row],[Udlån/BNP (pct. af BNP)]]/VLOOKUP(DATE(YEAR(Kreditvækst[[#This Row],[Dato]])-1,MONTH(Kreditvækst[[#This Row],[Dato]]),DAY(Kreditvækst[[#This Row],[Dato]])),Kreditvækst[[#All],[Dato]:[Udlån/BNP (pct. af BNP)]],2,FALSE)-1)*100,NA()),NA())</f>
        <v>3.1542730784558159</v>
      </c>
      <c r="F281" s="5">
        <f ca="1">IFERROR((Kreditvækst[Udlån til erhverv (mia. kr.)]/VLOOKUP(DATE(YEAR(Kreditvækst[[#This Row],[Dato]])-1,MONTH(Kreditvækst[[#This Row],[Dato]])+1,1)-1,Kreditvækst[[Dato]:[Udlån til erhverv (mia. kr.)]],3,FALSE)-1)*100,NA())</f>
        <v>4.2023826021373667</v>
      </c>
      <c r="G281" s="5">
        <f ca="1">IFERROR((Kreditvækst[Udlån til husholdninger (mia. kr.)]/VLOOKUP(DATE(YEAR(Kreditvækst[[#This Row],[Dato]])-1,MONTH(Kreditvækst[[#This Row],[Dato]])+1,1)-1,Kreditvækst[[Dato]:[Udlån til husholdninger (mia. kr.)]],4,FALSE)-1)*100,NA())</f>
        <v>7.9505398936978944</v>
      </c>
    </row>
    <row r="282" spans="1:7" hidden="1" x14ac:dyDescent="0.3">
      <c r="A282" s="3">
        <v>37741</v>
      </c>
      <c r="B282" s="5"/>
      <c r="C282" s="5">
        <v>597.03303142900006</v>
      </c>
      <c r="D282" s="5">
        <v>1258.448356973</v>
      </c>
      <c r="E282" s="5" t="e">
        <f ca="1">IF(ISNUMBER(Kreditvækst[[#This Row],[Udlån/BNP (pct. af BNP)]]),IFERROR((Kreditvækst[[#This Row],[Udlån/BNP (pct. af BNP)]]/VLOOKUP(DATE(YEAR(Kreditvækst[[#This Row],[Dato]])-1,MONTH(Kreditvækst[[#This Row],[Dato]]),DAY(Kreditvækst[[#This Row],[Dato]])),Kreditvækst[[#All],[Dato]:[Udlån/BNP (pct. af BNP)]],2,FALSE)-1)*100,NA()),NA())</f>
        <v>#N/A</v>
      </c>
      <c r="F282" s="5">
        <f ca="1">IFERROR((Kreditvækst[Udlån til erhverv (mia. kr.)]/VLOOKUP(DATE(YEAR(Kreditvækst[[#This Row],[Dato]])-1,MONTH(Kreditvækst[[#This Row],[Dato]])+1,1)-1,Kreditvækst[[Dato]:[Udlån til erhverv (mia. kr.)]],3,FALSE)-1)*100,NA())</f>
        <v>4.2240221015885204</v>
      </c>
      <c r="G282" s="5">
        <f ca="1">IFERROR((Kreditvækst[Udlån til husholdninger (mia. kr.)]/VLOOKUP(DATE(YEAR(Kreditvækst[[#This Row],[Dato]])-1,MONTH(Kreditvækst[[#This Row],[Dato]])+1,1)-1,Kreditvækst[[Dato]:[Udlån til husholdninger (mia. kr.)]],4,FALSE)-1)*100,NA())</f>
        <v>7.8556582646986728</v>
      </c>
    </row>
    <row r="283" spans="1:7" hidden="1" x14ac:dyDescent="0.3">
      <c r="A283" s="3">
        <v>37772</v>
      </c>
      <c r="B283" s="5"/>
      <c r="C283" s="5">
        <v>592.33366438799999</v>
      </c>
      <c r="D283" s="5">
        <v>1265.4023124739999</v>
      </c>
      <c r="E283" s="5" t="e">
        <f ca="1">IF(ISNUMBER(Kreditvækst[[#This Row],[Udlån/BNP (pct. af BNP)]]),IFERROR((Kreditvækst[[#This Row],[Udlån/BNP (pct. af BNP)]]/VLOOKUP(DATE(YEAR(Kreditvækst[[#This Row],[Dato]])-1,MONTH(Kreditvækst[[#This Row],[Dato]]),DAY(Kreditvækst[[#This Row],[Dato]])),Kreditvækst[[#All],[Dato]:[Udlån/BNP (pct. af BNP)]],2,FALSE)-1)*100,NA()),NA())</f>
        <v>#N/A</v>
      </c>
      <c r="F283" s="5">
        <f ca="1">IFERROR((Kreditvækst[Udlån til erhverv (mia. kr.)]/VLOOKUP(DATE(YEAR(Kreditvækst[[#This Row],[Dato]])-1,MONTH(Kreditvækst[[#This Row],[Dato]])+1,1)-1,Kreditvækst[[Dato]:[Udlån til erhverv (mia. kr.)]],3,FALSE)-1)*100,NA())</f>
        <v>4.3904286856074171</v>
      </c>
      <c r="G283" s="5">
        <f ca="1">IFERROR((Kreditvækst[Udlån til husholdninger (mia. kr.)]/VLOOKUP(DATE(YEAR(Kreditvækst[[#This Row],[Dato]])-1,MONTH(Kreditvækst[[#This Row],[Dato]])+1,1)-1,Kreditvækst[[Dato]:[Udlån til husholdninger (mia. kr.)]],4,FALSE)-1)*100,NA())</f>
        <v>7.8424907011583223</v>
      </c>
    </row>
    <row r="284" spans="1:7" x14ac:dyDescent="0.3">
      <c r="A284" s="3">
        <v>37802</v>
      </c>
      <c r="B284" s="5">
        <v>170.72188317234773</v>
      </c>
      <c r="C284" s="5">
        <v>603.87619281000002</v>
      </c>
      <c r="D284" s="5">
        <v>1279.084065949</v>
      </c>
      <c r="E284" s="5">
        <f ca="1">IF(ISNUMBER(Kreditvækst[[#This Row],[Udlån/BNP (pct. af BNP)]]),IFERROR((Kreditvækst[[#This Row],[Udlån/BNP (pct. af BNP)]]/VLOOKUP(DATE(YEAR(Kreditvækst[[#This Row],[Dato]])-1,MONTH(Kreditvækst[[#This Row],[Dato]]),DAY(Kreditvækst[[#This Row],[Dato]])),Kreditvækst[[#All],[Dato]:[Udlån/BNP (pct. af BNP)]],2,FALSE)-1)*100,NA()),NA())</f>
        <v>5.1004905925228217</v>
      </c>
      <c r="F284" s="5">
        <f ca="1">IFERROR((Kreditvækst[Udlån til erhverv (mia. kr.)]/VLOOKUP(DATE(YEAR(Kreditvækst[[#This Row],[Dato]])-1,MONTH(Kreditvækst[[#This Row],[Dato]])+1,1)-1,Kreditvækst[[Dato]:[Udlån til erhverv (mia. kr.)]],3,FALSE)-1)*100,NA())</f>
        <v>5.220284755533755</v>
      </c>
      <c r="G284" s="5">
        <f ca="1">IFERROR((Kreditvækst[Udlån til husholdninger (mia. kr.)]/VLOOKUP(DATE(YEAR(Kreditvækst[[#This Row],[Dato]])-1,MONTH(Kreditvækst[[#This Row],[Dato]])+1,1)-1,Kreditvækst[[Dato]:[Udlån til husholdninger (mia. kr.)]],4,FALSE)-1)*100,NA())</f>
        <v>7.9746564266837794</v>
      </c>
    </row>
    <row r="285" spans="1:7" hidden="1" x14ac:dyDescent="0.3">
      <c r="A285" s="3">
        <v>37833</v>
      </c>
      <c r="B285" s="5"/>
      <c r="C285" s="5">
        <v>593.11552807599992</v>
      </c>
      <c r="D285" s="5">
        <v>1282.3215298729999</v>
      </c>
      <c r="E285" s="5" t="e">
        <f ca="1">IF(ISNUMBER(Kreditvækst[[#This Row],[Udlån/BNP (pct. af BNP)]]),IFERROR((Kreditvækst[[#This Row],[Udlån/BNP (pct. af BNP)]]/VLOOKUP(DATE(YEAR(Kreditvækst[[#This Row],[Dato]])-1,MONTH(Kreditvækst[[#This Row],[Dato]]),DAY(Kreditvækst[[#This Row],[Dato]])),Kreditvækst[[#All],[Dato]:[Udlån/BNP (pct. af BNP)]],2,FALSE)-1)*100,NA()),NA())</f>
        <v>#N/A</v>
      </c>
      <c r="F285" s="5">
        <f ca="1">IFERROR((Kreditvækst[Udlån til erhverv (mia. kr.)]/VLOOKUP(DATE(YEAR(Kreditvækst[[#This Row],[Dato]])-1,MONTH(Kreditvækst[[#This Row],[Dato]])+1,1)-1,Kreditvækst[[Dato]:[Udlån til erhverv (mia. kr.)]],3,FALSE)-1)*100,NA())</f>
        <v>4.7529053107844055</v>
      </c>
      <c r="G285" s="5">
        <f ca="1">IFERROR((Kreditvækst[Udlån til husholdninger (mia. kr.)]/VLOOKUP(DATE(YEAR(Kreditvækst[[#This Row],[Dato]])-1,MONTH(Kreditvækst[[#This Row],[Dato]])+1,1)-1,Kreditvækst[[Dato]:[Udlån til husholdninger (mia. kr.)]],4,FALSE)-1)*100,NA())</f>
        <v>7.7936099724096097</v>
      </c>
    </row>
    <row r="286" spans="1:7" hidden="1" x14ac:dyDescent="0.3">
      <c r="A286" s="3">
        <v>37864</v>
      </c>
      <c r="B286" s="5"/>
      <c r="C286" s="5">
        <v>596.25555896700007</v>
      </c>
      <c r="D286" s="5">
        <v>1289.0611135539998</v>
      </c>
      <c r="E286" s="5" t="e">
        <f ca="1">IF(ISNUMBER(Kreditvækst[[#This Row],[Udlån/BNP (pct. af BNP)]]),IFERROR((Kreditvækst[[#This Row],[Udlån/BNP (pct. af BNP)]]/VLOOKUP(DATE(YEAR(Kreditvækst[[#This Row],[Dato]])-1,MONTH(Kreditvækst[[#This Row],[Dato]]),DAY(Kreditvækst[[#This Row],[Dato]])),Kreditvækst[[#All],[Dato]:[Udlån/BNP (pct. af BNP)]],2,FALSE)-1)*100,NA()),NA())</f>
        <v>#N/A</v>
      </c>
      <c r="F286" s="5">
        <f ca="1">IFERROR((Kreditvækst[Udlån til erhverv (mia. kr.)]/VLOOKUP(DATE(YEAR(Kreditvækst[[#This Row],[Dato]])-1,MONTH(Kreditvækst[[#This Row],[Dato]])+1,1)-1,Kreditvækst[[Dato]:[Udlån til erhverv (mia. kr.)]],3,FALSE)-1)*100,NA())</f>
        <v>4.8808804957039653</v>
      </c>
      <c r="G286" s="5">
        <f ca="1">IFERROR((Kreditvækst[Udlån til husholdninger (mia. kr.)]/VLOOKUP(DATE(YEAR(Kreditvækst[[#This Row],[Dato]])-1,MONTH(Kreditvækst[[#This Row],[Dato]])+1,1)-1,Kreditvækst[[Dato]:[Udlån til husholdninger (mia. kr.)]],4,FALSE)-1)*100,NA())</f>
        <v>6.472207725875978</v>
      </c>
    </row>
    <row r="287" spans="1:7" x14ac:dyDescent="0.3">
      <c r="A287" s="3">
        <v>37894</v>
      </c>
      <c r="B287" s="5">
        <v>172.73715314311931</v>
      </c>
      <c r="C287" s="5">
        <v>603.91866002200004</v>
      </c>
      <c r="D287" s="5">
        <v>1301.9395960479999</v>
      </c>
      <c r="E287" s="5">
        <f ca="1">IF(ISNUMBER(Kreditvækst[[#This Row],[Udlån/BNP (pct. af BNP)]]),IFERROR((Kreditvækst[[#This Row],[Udlån/BNP (pct. af BNP)]]/VLOOKUP(DATE(YEAR(Kreditvækst[[#This Row],[Dato]])-1,MONTH(Kreditvækst[[#This Row],[Dato]]),DAY(Kreditvækst[[#This Row],[Dato]])),Kreditvækst[[#All],[Dato]:[Udlån/BNP (pct. af BNP)]],2,FALSE)-1)*100,NA()),NA())</f>
        <v>4.8748614402111201</v>
      </c>
      <c r="F287" s="5">
        <f ca="1">IFERROR((Kreditvækst[Udlån til erhverv (mia. kr.)]/VLOOKUP(DATE(YEAR(Kreditvækst[[#This Row],[Dato]])-1,MONTH(Kreditvækst[[#This Row],[Dato]])+1,1)-1,Kreditvækst[[Dato]:[Udlån til erhverv (mia. kr.)]],3,FALSE)-1)*100,NA())</f>
        <v>5.3308542667718672</v>
      </c>
      <c r="G287" s="5">
        <f ca="1">IFERROR((Kreditvækst[Udlån til husholdninger (mia. kr.)]/VLOOKUP(DATE(YEAR(Kreditvækst[[#This Row],[Dato]])-1,MONTH(Kreditvækst[[#This Row],[Dato]])+1,1)-1,Kreditvækst[[Dato]:[Udlån til husholdninger (mia. kr.)]],4,FALSE)-1)*100,NA())</f>
        <v>6.9776925722088601</v>
      </c>
    </row>
    <row r="288" spans="1:7" hidden="1" x14ac:dyDescent="0.3">
      <c r="A288" s="3">
        <v>37925</v>
      </c>
      <c r="B288" s="5"/>
      <c r="C288" s="5">
        <v>594.32297106600004</v>
      </c>
      <c r="D288" s="5">
        <v>1304.21581156</v>
      </c>
      <c r="E288" s="5" t="e">
        <f ca="1">IF(ISNUMBER(Kreditvækst[[#This Row],[Udlån/BNP (pct. af BNP)]]),IFERROR((Kreditvækst[[#This Row],[Udlån/BNP (pct. af BNP)]]/VLOOKUP(DATE(YEAR(Kreditvækst[[#This Row],[Dato]])-1,MONTH(Kreditvækst[[#This Row],[Dato]]),DAY(Kreditvækst[[#This Row],[Dato]])),Kreditvækst[[#All],[Dato]:[Udlån/BNP (pct. af BNP)]],2,FALSE)-1)*100,NA()),NA())</f>
        <v>#N/A</v>
      </c>
      <c r="F288" s="5">
        <f ca="1">IFERROR((Kreditvækst[Udlån til erhverv (mia. kr.)]/VLOOKUP(DATE(YEAR(Kreditvækst[[#This Row],[Dato]])-1,MONTH(Kreditvækst[[#This Row],[Dato]])+1,1)-1,Kreditvækst[[Dato]:[Udlån til erhverv (mia. kr.)]],3,FALSE)-1)*100,NA())</f>
        <v>4.9389102540841945</v>
      </c>
      <c r="G288" s="5">
        <f ca="1">IFERROR((Kreditvækst[Udlån til husholdninger (mia. kr.)]/VLOOKUP(DATE(YEAR(Kreditvækst[[#This Row],[Dato]])-1,MONTH(Kreditvækst[[#This Row],[Dato]])+1,1)-1,Kreditvækst[[Dato]:[Udlån til husholdninger (mia. kr.)]],4,FALSE)-1)*100,NA())</f>
        <v>6.945962494515201</v>
      </c>
    </row>
    <row r="289" spans="1:7" hidden="1" x14ac:dyDescent="0.3">
      <c r="A289" s="3">
        <v>37955</v>
      </c>
      <c r="B289" s="5"/>
      <c r="C289" s="5">
        <v>601.90661061100002</v>
      </c>
      <c r="D289" s="5">
        <v>1309.0812116899999</v>
      </c>
      <c r="E289" s="5" t="e">
        <f ca="1">IF(ISNUMBER(Kreditvækst[[#This Row],[Udlån/BNP (pct. af BNP)]]),IFERROR((Kreditvækst[[#This Row],[Udlån/BNP (pct. af BNP)]]/VLOOKUP(DATE(YEAR(Kreditvækst[[#This Row],[Dato]])-1,MONTH(Kreditvækst[[#This Row],[Dato]]),DAY(Kreditvækst[[#This Row],[Dato]])),Kreditvækst[[#All],[Dato]:[Udlån/BNP (pct. af BNP)]],2,FALSE)-1)*100,NA()),NA())</f>
        <v>#N/A</v>
      </c>
      <c r="F289" s="5">
        <f ca="1">IFERROR((Kreditvækst[Udlån til erhverv (mia. kr.)]/VLOOKUP(DATE(YEAR(Kreditvækst[[#This Row],[Dato]])-1,MONTH(Kreditvækst[[#This Row],[Dato]])+1,1)-1,Kreditvækst[[Dato]:[Udlån til erhverv (mia. kr.)]],3,FALSE)-1)*100,NA())</f>
        <v>4.6882549417359476</v>
      </c>
      <c r="G289" s="5">
        <f ca="1">IFERROR((Kreditvækst[Udlån til husholdninger (mia. kr.)]/VLOOKUP(DATE(YEAR(Kreditvækst[[#This Row],[Dato]])-1,MONTH(Kreditvækst[[#This Row],[Dato]])+1,1)-1,Kreditvækst[[Dato]:[Udlån til husholdninger (mia. kr.)]],4,FALSE)-1)*100,NA())</f>
        <v>7.4376636811729568</v>
      </c>
    </row>
    <row r="290" spans="1:7" x14ac:dyDescent="0.3">
      <c r="A290" s="3">
        <v>37986</v>
      </c>
      <c r="B290" s="5">
        <v>171.67404625530338</v>
      </c>
      <c r="C290" s="5">
        <v>610.94856088300003</v>
      </c>
      <c r="D290" s="5">
        <v>1330.153126341</v>
      </c>
      <c r="E290" s="5">
        <f ca="1">IF(ISNUMBER(Kreditvækst[[#This Row],[Udlån/BNP (pct. af BNP)]]),IFERROR((Kreditvækst[[#This Row],[Udlån/BNP (pct. af BNP)]]/VLOOKUP(DATE(YEAR(Kreditvækst[[#This Row],[Dato]])-1,MONTH(Kreditvækst[[#This Row],[Dato]]),DAY(Kreditvækst[[#This Row],[Dato]])),Kreditvækst[[#All],[Dato]:[Udlån/BNP (pct. af BNP)]],2,FALSE)-1)*100,NA()),NA())</f>
        <v>4.8113639200398683</v>
      </c>
      <c r="F290" s="5">
        <f ca="1">IFERROR((Kreditvækst[Udlån til erhverv (mia. kr.)]/VLOOKUP(DATE(YEAR(Kreditvækst[[#This Row],[Dato]])-1,MONTH(Kreditvækst[[#This Row],[Dato]])+1,1)-1,Kreditvækst[[Dato]:[Udlån til erhverv (mia. kr.)]],3,FALSE)-1)*100,NA())</f>
        <v>6.0695066202781867</v>
      </c>
      <c r="G290" s="5">
        <f ca="1">IFERROR((Kreditvækst[Udlån til husholdninger (mia. kr.)]/VLOOKUP(DATE(YEAR(Kreditvækst[[#This Row],[Dato]])-1,MONTH(Kreditvækst[[#This Row],[Dato]])+1,1)-1,Kreditvækst[[Dato]:[Udlån til husholdninger (mia. kr.)]],4,FALSE)-1)*100,NA())</f>
        <v>8.0712337669172065</v>
      </c>
    </row>
    <row r="291" spans="1:7" hidden="1" x14ac:dyDescent="0.3">
      <c r="A291" s="3">
        <v>38017</v>
      </c>
      <c r="B291" s="5"/>
      <c r="C291" s="5">
        <v>604.23867536700004</v>
      </c>
      <c r="D291" s="5">
        <v>1334.5611058299999</v>
      </c>
      <c r="E291" s="5" t="e">
        <f ca="1">IF(ISNUMBER(Kreditvækst[[#This Row],[Udlån/BNP (pct. af BNP)]]),IFERROR((Kreditvækst[[#This Row],[Udlån/BNP (pct. af BNP)]]/VLOOKUP(DATE(YEAR(Kreditvækst[[#This Row],[Dato]])-1,MONTH(Kreditvækst[[#This Row],[Dato]]),DAY(Kreditvækst[[#This Row],[Dato]])),Kreditvækst[[#All],[Dato]:[Udlån/BNP (pct. af BNP)]],2,FALSE)-1)*100,NA()),NA())</f>
        <v>#N/A</v>
      </c>
      <c r="F291" s="5">
        <f ca="1">IFERROR((Kreditvækst[Udlån til erhverv (mia. kr.)]/VLOOKUP(DATE(YEAR(Kreditvækst[[#This Row],[Dato]])-1,MONTH(Kreditvækst[[#This Row],[Dato]])+1,1)-1,Kreditvækst[[Dato]:[Udlån til erhverv (mia. kr.)]],3,FALSE)-1)*100,NA())</f>
        <v>3.6538815784023848</v>
      </c>
      <c r="G291" s="5">
        <f ca="1">IFERROR((Kreditvækst[Udlån til husholdninger (mia. kr.)]/VLOOKUP(DATE(YEAR(Kreditvækst[[#This Row],[Dato]])-1,MONTH(Kreditvækst[[#This Row],[Dato]])+1,1)-1,Kreditvækst[[Dato]:[Udlån til husholdninger (mia. kr.)]],4,FALSE)-1)*100,NA())</f>
        <v>8.4624780665989885</v>
      </c>
    </row>
    <row r="292" spans="1:7" hidden="1" x14ac:dyDescent="0.3">
      <c r="A292" s="3">
        <v>38046</v>
      </c>
      <c r="B292" s="5"/>
      <c r="C292" s="5">
        <v>611.62123271299993</v>
      </c>
      <c r="D292" s="5">
        <v>1337.069028594</v>
      </c>
      <c r="E292" s="5" t="e">
        <f ca="1">IF(ISNUMBER(Kreditvækst[[#This Row],[Udlån/BNP (pct. af BNP)]]),IFERROR((Kreditvækst[[#This Row],[Udlån/BNP (pct. af BNP)]]/VLOOKUP(DATE(YEAR(Kreditvækst[[#This Row],[Dato]])-1,MONTH(Kreditvækst[[#This Row],[Dato]]),DAY(Kreditvækst[[#This Row],[Dato]])),Kreditvækst[[#All],[Dato]:[Udlån/BNP (pct. af BNP)]],2,FALSE)-1)*100,NA()),NA())</f>
        <v>#N/A</v>
      </c>
      <c r="F292" s="5">
        <f ca="1">IFERROR((Kreditvækst[Udlån til erhverv (mia. kr.)]/VLOOKUP(DATE(YEAR(Kreditvækst[[#This Row],[Dato]])-1,MONTH(Kreditvækst[[#This Row],[Dato]])+1,1)-1,Kreditvækst[[Dato]:[Udlån til erhverv (mia. kr.)]],3,FALSE)-1)*100,NA())</f>
        <v>4.2290054610180761</v>
      </c>
      <c r="G292" s="5">
        <f ca="1">IFERROR((Kreditvækst[Udlån til husholdninger (mia. kr.)]/VLOOKUP(DATE(YEAR(Kreditvækst[[#This Row],[Dato]])-1,MONTH(Kreditvækst[[#This Row],[Dato]])+1,1)-1,Kreditvækst[[Dato]:[Udlån til husholdninger (mia. kr.)]],4,FALSE)-1)*100,NA())</f>
        <v>7.9387900778607801</v>
      </c>
    </row>
    <row r="293" spans="1:7" x14ac:dyDescent="0.3">
      <c r="A293" s="3">
        <v>38077</v>
      </c>
      <c r="B293" s="5">
        <v>177.22085570593819</v>
      </c>
      <c r="C293" s="5">
        <v>632.91752016600003</v>
      </c>
      <c r="D293" s="5">
        <v>1356.264608344</v>
      </c>
      <c r="E293" s="5">
        <f ca="1">IF(ISNUMBER(Kreditvækst[[#This Row],[Udlån/BNP (pct. af BNP)]]),IFERROR((Kreditvækst[[#This Row],[Udlån/BNP (pct. af BNP)]]/VLOOKUP(DATE(YEAR(Kreditvækst[[#This Row],[Dato]])-1,MONTH(Kreditvækst[[#This Row],[Dato]]),DAY(Kreditvækst[[#This Row],[Dato]])),Kreditvækst[[#All],[Dato]:[Udlån/BNP (pct. af BNP)]],2,FALSE)-1)*100,NA()),NA())</f>
        <v>5.3141628806312902</v>
      </c>
      <c r="F293" s="5">
        <f ca="1">IFERROR((Kreditvækst[Udlån til erhverv (mia. kr.)]/VLOOKUP(DATE(YEAR(Kreditvækst[[#This Row],[Dato]])-1,MONTH(Kreditvækst[[#This Row],[Dato]])+1,1)-1,Kreditvækst[[Dato]:[Udlån til erhverv (mia. kr.)]],3,FALSE)-1)*100,NA())</f>
        <v>6.3520896438571617</v>
      </c>
      <c r="G293" s="5">
        <f ca="1">IFERROR((Kreditvækst[Udlån til husholdninger (mia. kr.)]/VLOOKUP(DATE(YEAR(Kreditvækst[[#This Row],[Dato]])-1,MONTH(Kreditvækst[[#This Row],[Dato]])+1,1)-1,Kreditvækst[[Dato]:[Udlån til husholdninger (mia. kr.)]],4,FALSE)-1)*100,NA())</f>
        <v>7.9393047778764991</v>
      </c>
    </row>
    <row r="294" spans="1:7" hidden="1" x14ac:dyDescent="0.3">
      <c r="A294" s="3">
        <v>38107</v>
      </c>
      <c r="B294" s="5"/>
      <c r="C294" s="5">
        <v>645.63654719300007</v>
      </c>
      <c r="D294" s="5">
        <v>1361.9368880169998</v>
      </c>
      <c r="E294" s="5" t="e">
        <f ca="1">IF(ISNUMBER(Kreditvækst[[#This Row],[Udlån/BNP (pct. af BNP)]]),IFERROR((Kreditvækst[[#This Row],[Udlån/BNP (pct. af BNP)]]/VLOOKUP(DATE(YEAR(Kreditvækst[[#This Row],[Dato]])-1,MONTH(Kreditvækst[[#This Row],[Dato]]),DAY(Kreditvækst[[#This Row],[Dato]])),Kreditvækst[[#All],[Dato]:[Udlån/BNP (pct. af BNP)]],2,FALSE)-1)*100,NA()),NA())</f>
        <v>#N/A</v>
      </c>
      <c r="F294" s="5">
        <f ca="1">IFERROR((Kreditvækst[Udlån til erhverv (mia. kr.)]/VLOOKUP(DATE(YEAR(Kreditvækst[[#This Row],[Dato]])-1,MONTH(Kreditvækst[[#This Row],[Dato]])+1,1)-1,Kreditvækst[[Dato]:[Udlån til erhverv (mia. kr.)]],3,FALSE)-1)*100,NA())</f>
        <v>8.1408419979154942</v>
      </c>
      <c r="G294" s="5">
        <f ca="1">IFERROR((Kreditvækst[Udlån til husholdninger (mia. kr.)]/VLOOKUP(DATE(YEAR(Kreditvækst[[#This Row],[Dato]])-1,MONTH(Kreditvækst[[#This Row],[Dato]])+1,1)-1,Kreditvækst[[Dato]:[Udlån til husholdninger (mia. kr.)]],4,FALSE)-1)*100,NA())</f>
        <v>8.2235024163347603</v>
      </c>
    </row>
    <row r="295" spans="1:7" hidden="1" x14ac:dyDescent="0.3">
      <c r="A295" s="3">
        <v>38138</v>
      </c>
      <c r="B295" s="5"/>
      <c r="C295" s="5">
        <v>644.294646564</v>
      </c>
      <c r="D295" s="5">
        <v>1371.0309357219999</v>
      </c>
      <c r="E295" s="5" t="e">
        <f ca="1">IF(ISNUMBER(Kreditvækst[[#This Row],[Udlån/BNP (pct. af BNP)]]),IFERROR((Kreditvækst[[#This Row],[Udlån/BNP (pct. af BNP)]]/VLOOKUP(DATE(YEAR(Kreditvækst[[#This Row],[Dato]])-1,MONTH(Kreditvækst[[#This Row],[Dato]]),DAY(Kreditvækst[[#This Row],[Dato]])),Kreditvækst[[#All],[Dato]:[Udlån/BNP (pct. af BNP)]],2,FALSE)-1)*100,NA()),NA())</f>
        <v>#N/A</v>
      </c>
      <c r="F295" s="5">
        <f ca="1">IFERROR((Kreditvækst[Udlån til erhverv (mia. kr.)]/VLOOKUP(DATE(YEAR(Kreditvækst[[#This Row],[Dato]])-1,MONTH(Kreditvækst[[#This Row],[Dato]])+1,1)-1,Kreditvækst[[Dato]:[Udlån til erhverv (mia. kr.)]],3,FALSE)-1)*100,NA())</f>
        <v>8.7722487003480065</v>
      </c>
      <c r="G295" s="5">
        <f ca="1">IFERROR((Kreditvækst[Udlån til husholdninger (mia. kr.)]/VLOOKUP(DATE(YEAR(Kreditvækst[[#This Row],[Dato]])-1,MONTH(Kreditvækst[[#This Row],[Dato]])+1,1)-1,Kreditvækst[[Dato]:[Udlån til husholdninger (mia. kr.)]],4,FALSE)-1)*100,NA())</f>
        <v>8.3474340300109251</v>
      </c>
    </row>
    <row r="296" spans="1:7" x14ac:dyDescent="0.3">
      <c r="A296" s="3">
        <v>38168</v>
      </c>
      <c r="B296" s="5">
        <v>178.31852390703506</v>
      </c>
      <c r="C296" s="5">
        <v>642.936055033</v>
      </c>
      <c r="D296" s="5">
        <v>1392.165171394</v>
      </c>
      <c r="E296" s="5">
        <f ca="1">IF(ISNUMBER(Kreditvækst[[#This Row],[Udlån/BNP (pct. af BNP)]]),IFERROR((Kreditvækst[[#This Row],[Udlån/BNP (pct. af BNP)]]/VLOOKUP(DATE(YEAR(Kreditvækst[[#This Row],[Dato]])-1,MONTH(Kreditvækst[[#This Row],[Dato]]),DAY(Kreditvækst[[#This Row],[Dato]])),Kreditvækst[[#All],[Dato]:[Udlån/BNP (pct. af BNP)]],2,FALSE)-1)*100,NA()),NA())</f>
        <v>4.4497170447788115</v>
      </c>
      <c r="F296" s="5">
        <f ca="1">IFERROR((Kreditvækst[Udlån til erhverv (mia. kr.)]/VLOOKUP(DATE(YEAR(Kreditvækst[[#This Row],[Dato]])-1,MONTH(Kreditvækst[[#This Row],[Dato]])+1,1)-1,Kreditvækst[[Dato]:[Udlån til erhverv (mia. kr.)]],3,FALSE)-1)*100,NA())</f>
        <v>6.4681904483175234</v>
      </c>
      <c r="G296" s="5">
        <f ca="1">IFERROR((Kreditvækst[Udlån til husholdninger (mia. kr.)]/VLOOKUP(DATE(YEAR(Kreditvækst[[#This Row],[Dato]])-1,MONTH(Kreditvækst[[#This Row],[Dato]])+1,1)-1,Kreditvækst[[Dato]:[Udlån til husholdninger (mia. kr.)]],4,FALSE)-1)*100,NA())</f>
        <v>8.8407875960131665</v>
      </c>
    </row>
    <row r="297" spans="1:7" hidden="1" x14ac:dyDescent="0.3">
      <c r="A297" s="3">
        <v>38199</v>
      </c>
      <c r="B297" s="5"/>
      <c r="C297" s="5">
        <v>632.74054677300001</v>
      </c>
      <c r="D297" s="5">
        <v>1394.489166154</v>
      </c>
      <c r="E297" s="5" t="e">
        <f ca="1">IF(ISNUMBER(Kreditvækst[[#This Row],[Udlån/BNP (pct. af BNP)]]),IFERROR((Kreditvækst[[#This Row],[Udlån/BNP (pct. af BNP)]]/VLOOKUP(DATE(YEAR(Kreditvækst[[#This Row],[Dato]])-1,MONTH(Kreditvækst[[#This Row],[Dato]]),DAY(Kreditvækst[[#This Row],[Dato]])),Kreditvækst[[#All],[Dato]:[Udlån/BNP (pct. af BNP)]],2,FALSE)-1)*100,NA()),NA())</f>
        <v>#N/A</v>
      </c>
      <c r="F297" s="5">
        <f ca="1">IFERROR((Kreditvækst[Udlån til erhverv (mia. kr.)]/VLOOKUP(DATE(YEAR(Kreditvækst[[#This Row],[Dato]])-1,MONTH(Kreditvækst[[#This Row],[Dato]])+1,1)-1,Kreditvækst[[Dato]:[Udlån til erhverv (mia. kr.)]],3,FALSE)-1)*100,NA())</f>
        <v>6.6808263856350525</v>
      </c>
      <c r="G297" s="5">
        <f ca="1">IFERROR((Kreditvækst[Udlån til husholdninger (mia. kr.)]/VLOOKUP(DATE(YEAR(Kreditvækst[[#This Row],[Dato]])-1,MONTH(Kreditvækst[[#This Row],[Dato]])+1,1)-1,Kreditvækst[[Dato]:[Udlån til husholdninger (mia. kr.)]],4,FALSE)-1)*100,NA())</f>
        <v>8.7472317720586936</v>
      </c>
    </row>
    <row r="298" spans="1:7" hidden="1" x14ac:dyDescent="0.3">
      <c r="A298" s="3">
        <v>38230</v>
      </c>
      <c r="B298" s="5"/>
      <c r="C298" s="5">
        <v>636.99905388599996</v>
      </c>
      <c r="D298" s="5">
        <v>1402.2455894680002</v>
      </c>
      <c r="E298" s="5" t="e">
        <f ca="1">IF(ISNUMBER(Kreditvækst[[#This Row],[Udlån/BNP (pct. af BNP)]]),IFERROR((Kreditvækst[[#This Row],[Udlån/BNP (pct. af BNP)]]/VLOOKUP(DATE(YEAR(Kreditvækst[[#This Row],[Dato]])-1,MONTH(Kreditvækst[[#This Row],[Dato]]),DAY(Kreditvækst[[#This Row],[Dato]])),Kreditvækst[[#All],[Dato]:[Udlån/BNP (pct. af BNP)]],2,FALSE)-1)*100,NA()),NA())</f>
        <v>#N/A</v>
      </c>
      <c r="F298" s="5">
        <f ca="1">IFERROR((Kreditvækst[Udlån til erhverv (mia. kr.)]/VLOOKUP(DATE(YEAR(Kreditvækst[[#This Row],[Dato]])-1,MONTH(Kreditvækst[[#This Row],[Dato]])+1,1)-1,Kreditvækst[[Dato]:[Udlån til erhverv (mia. kr.)]],3,FALSE)-1)*100,NA())</f>
        <v>6.8332268448091371</v>
      </c>
      <c r="G298" s="5">
        <f ca="1">IFERROR((Kreditvækst[Udlån til husholdninger (mia. kr.)]/VLOOKUP(DATE(YEAR(Kreditvækst[[#This Row],[Dato]])-1,MONTH(Kreditvækst[[#This Row],[Dato]])+1,1)-1,Kreditvækst[[Dato]:[Udlån til husholdninger (mia. kr.)]],4,FALSE)-1)*100,NA())</f>
        <v>8.7803809085471141</v>
      </c>
    </row>
    <row r="299" spans="1:7" x14ac:dyDescent="0.3">
      <c r="A299" s="3">
        <v>38260</v>
      </c>
      <c r="B299" s="5">
        <v>180.42596975308905</v>
      </c>
      <c r="C299" s="5">
        <v>648.29145663700001</v>
      </c>
      <c r="D299" s="5">
        <v>1412.893852747</v>
      </c>
      <c r="E299" s="5">
        <f ca="1">IF(ISNUMBER(Kreditvækst[[#This Row],[Udlån/BNP (pct. af BNP)]]),IFERROR((Kreditvækst[[#This Row],[Udlån/BNP (pct. af BNP)]]/VLOOKUP(DATE(YEAR(Kreditvækst[[#This Row],[Dato]])-1,MONTH(Kreditvækst[[#This Row],[Dato]]),DAY(Kreditvækst[[#This Row],[Dato]])),Kreditvækst[[#All],[Dato]:[Udlån/BNP (pct. af BNP)]],2,FALSE)-1)*100,NA()),NA())</f>
        <v>4.4511655252296833</v>
      </c>
      <c r="F299" s="5">
        <f ca="1">IFERROR((Kreditvækst[Udlån til erhverv (mia. kr.)]/VLOOKUP(DATE(YEAR(Kreditvækst[[#This Row],[Dato]])-1,MONTH(Kreditvækst[[#This Row],[Dato]])+1,1)-1,Kreditvækst[[Dato]:[Udlån til erhverv (mia. kr.)]],3,FALSE)-1)*100,NA())</f>
        <v>7.3474789822496112</v>
      </c>
      <c r="G299" s="5">
        <f ca="1">IFERROR((Kreditvækst[Udlån til husholdninger (mia. kr.)]/VLOOKUP(DATE(YEAR(Kreditvækst[[#This Row],[Dato]])-1,MONTH(Kreditvækst[[#This Row],[Dato]])+1,1)-1,Kreditvækst[[Dato]:[Udlån til husholdninger (mia. kr.)]],4,FALSE)-1)*100,NA())</f>
        <v>8.5222276852012548</v>
      </c>
    </row>
    <row r="300" spans="1:7" hidden="1" x14ac:dyDescent="0.3">
      <c r="A300" s="3">
        <v>38291</v>
      </c>
      <c r="B300" s="5"/>
      <c r="C300" s="5">
        <v>650.0057226639999</v>
      </c>
      <c r="D300" s="5">
        <v>1419.9680867700001</v>
      </c>
      <c r="E300" s="5" t="e">
        <f ca="1">IF(ISNUMBER(Kreditvækst[[#This Row],[Udlån/BNP (pct. af BNP)]]),IFERROR((Kreditvækst[[#This Row],[Udlån/BNP (pct. af BNP)]]/VLOOKUP(DATE(YEAR(Kreditvækst[[#This Row],[Dato]])-1,MONTH(Kreditvækst[[#This Row],[Dato]]),DAY(Kreditvækst[[#This Row],[Dato]])),Kreditvækst[[#All],[Dato]:[Udlån/BNP (pct. af BNP)]],2,FALSE)-1)*100,NA()),NA())</f>
        <v>#N/A</v>
      </c>
      <c r="F300" s="5">
        <f ca="1">IFERROR((Kreditvækst[Udlån til erhverv (mia. kr.)]/VLOOKUP(DATE(YEAR(Kreditvækst[[#This Row],[Dato]])-1,MONTH(Kreditvækst[[#This Row],[Dato]])+1,1)-1,Kreditvækst[[Dato]:[Udlån til erhverv (mia. kr.)]],3,FALSE)-1)*100,NA())</f>
        <v>9.3691064133235802</v>
      </c>
      <c r="G300" s="5">
        <f ca="1">IFERROR((Kreditvækst[Udlån til husholdninger (mia. kr.)]/VLOOKUP(DATE(YEAR(Kreditvækst[[#This Row],[Dato]])-1,MONTH(Kreditvækst[[#This Row],[Dato]])+1,1)-1,Kreditvækst[[Dato]:[Udlån til husholdninger (mia. kr.)]],4,FALSE)-1)*100,NA())</f>
        <v>8.875239372504339</v>
      </c>
    </row>
    <row r="301" spans="1:7" hidden="1" x14ac:dyDescent="0.3">
      <c r="A301" s="3">
        <v>38321</v>
      </c>
      <c r="B301" s="5"/>
      <c r="C301" s="5">
        <v>660.24763597200001</v>
      </c>
      <c r="D301" s="5">
        <v>1428.3827699899998</v>
      </c>
      <c r="E301" s="5" t="e">
        <f ca="1">IF(ISNUMBER(Kreditvækst[[#This Row],[Udlån/BNP (pct. af BNP)]]),IFERROR((Kreditvækst[[#This Row],[Udlån/BNP (pct. af BNP)]]/VLOOKUP(DATE(YEAR(Kreditvækst[[#This Row],[Dato]])-1,MONTH(Kreditvækst[[#This Row],[Dato]]),DAY(Kreditvækst[[#This Row],[Dato]])),Kreditvækst[[#All],[Dato]:[Udlån/BNP (pct. af BNP)]],2,FALSE)-1)*100,NA()),NA())</f>
        <v>#N/A</v>
      </c>
      <c r="F301" s="5">
        <f ca="1">IFERROR((Kreditvækst[Udlån til erhverv (mia. kr.)]/VLOOKUP(DATE(YEAR(Kreditvækst[[#This Row],[Dato]])-1,MONTH(Kreditvækst[[#This Row],[Dato]])+1,1)-1,Kreditvækst[[Dato]:[Udlån til erhverv (mia. kr.)]],3,FALSE)-1)*100,NA())</f>
        <v>9.6927038734094584</v>
      </c>
      <c r="G301" s="5">
        <f ca="1">IFERROR((Kreditvækst[Udlån til husholdninger (mia. kr.)]/VLOOKUP(DATE(YEAR(Kreditvækst[[#This Row],[Dato]])-1,MONTH(Kreditvækst[[#This Row],[Dato]])+1,1)-1,Kreditvækst[[Dato]:[Udlån til husholdninger (mia. kr.)]],4,FALSE)-1)*100,NA())</f>
        <v>9.1133809907777863</v>
      </c>
    </row>
    <row r="302" spans="1:7" x14ac:dyDescent="0.3">
      <c r="A302" s="3">
        <v>38352</v>
      </c>
      <c r="B302" s="5">
        <v>183.03656974121569</v>
      </c>
      <c r="C302" s="5">
        <v>661.44702948700001</v>
      </c>
      <c r="D302" s="5">
        <v>1448.4366294240001</v>
      </c>
      <c r="E302" s="5">
        <f ca="1">IF(ISNUMBER(Kreditvækst[[#This Row],[Udlån/BNP (pct. af BNP)]]),IFERROR((Kreditvækst[[#This Row],[Udlån/BNP (pct. af BNP)]]/VLOOKUP(DATE(YEAR(Kreditvækst[[#This Row],[Dato]])-1,MONTH(Kreditvækst[[#This Row],[Dato]]),DAY(Kreditvækst[[#This Row],[Dato]])),Kreditvækst[[#All],[Dato]:[Udlån/BNP (pct. af BNP)]],2,FALSE)-1)*100,NA()),NA())</f>
        <v>6.6186611976364995</v>
      </c>
      <c r="F302" s="5">
        <f ca="1">IFERROR((Kreditvækst[Udlån til erhverv (mia. kr.)]/VLOOKUP(DATE(YEAR(Kreditvækst[[#This Row],[Dato]])-1,MONTH(Kreditvækst[[#This Row],[Dato]])+1,1)-1,Kreditvækst[[Dato]:[Udlån til erhverv (mia. kr.)]],3,FALSE)-1)*100,NA())</f>
        <v>8.2655843449430222</v>
      </c>
      <c r="G302" s="5">
        <f ca="1">IFERROR((Kreditvækst[Udlån til husholdninger (mia. kr.)]/VLOOKUP(DATE(YEAR(Kreditvækst[[#This Row],[Dato]])-1,MONTH(Kreditvækst[[#This Row],[Dato]])+1,1)-1,Kreditvækst[[Dato]:[Udlån til husholdninger (mia. kr.)]],4,FALSE)-1)*100,NA())</f>
        <v>8.8924726590220224</v>
      </c>
    </row>
    <row r="303" spans="1:7" hidden="1" x14ac:dyDescent="0.3">
      <c r="A303" s="3">
        <v>38383</v>
      </c>
      <c r="B303" s="5"/>
      <c r="C303" s="5">
        <v>667.64988550399994</v>
      </c>
      <c r="D303" s="5">
        <v>1454.1830209120001</v>
      </c>
      <c r="E303" s="5" t="e">
        <f ca="1">IF(ISNUMBER(Kreditvækst[[#This Row],[Udlån/BNP (pct. af BNP)]]),IFERROR((Kreditvækst[[#This Row],[Udlån/BNP (pct. af BNP)]]/VLOOKUP(DATE(YEAR(Kreditvækst[[#This Row],[Dato]])-1,MONTH(Kreditvækst[[#This Row],[Dato]]),DAY(Kreditvækst[[#This Row],[Dato]])),Kreditvækst[[#All],[Dato]:[Udlån/BNP (pct. af BNP)]],2,FALSE)-1)*100,NA()),NA())</f>
        <v>#N/A</v>
      </c>
      <c r="F303" s="5">
        <f ca="1">IFERROR((Kreditvækst[Udlån til erhverv (mia. kr.)]/VLOOKUP(DATE(YEAR(Kreditvækst[[#This Row],[Dato]])-1,MONTH(Kreditvækst[[#This Row],[Dato]])+1,1)-1,Kreditvækst[[Dato]:[Udlån til erhverv (mia. kr.)]],3,FALSE)-1)*100,NA())</f>
        <v>10.49439778056005</v>
      </c>
      <c r="G303" s="5">
        <f ca="1">IFERROR((Kreditvækst[Udlån til husholdninger (mia. kr.)]/VLOOKUP(DATE(YEAR(Kreditvækst[[#This Row],[Dato]])-1,MONTH(Kreditvækst[[#This Row],[Dato]])+1,1)-1,Kreditvækst[[Dato]:[Udlån til husholdninger (mia. kr.)]],4,FALSE)-1)*100,NA())</f>
        <v>8.9633898784727606</v>
      </c>
    </row>
    <row r="304" spans="1:7" hidden="1" x14ac:dyDescent="0.3">
      <c r="A304" s="3">
        <v>38411</v>
      </c>
      <c r="B304" s="5"/>
      <c r="C304" s="5">
        <v>675.82712134100007</v>
      </c>
      <c r="D304" s="5">
        <v>1471.2754596139998</v>
      </c>
      <c r="E304" s="5" t="e">
        <f ca="1">IF(ISNUMBER(Kreditvækst[[#This Row],[Udlån/BNP (pct. af BNP)]]),IFERROR((Kreditvækst[[#This Row],[Udlån/BNP (pct. af BNP)]]/VLOOKUP(DATE(YEAR(Kreditvækst[[#This Row],[Dato]])-1,MONTH(Kreditvækst[[#This Row],[Dato]]),DAY(Kreditvækst[[#This Row],[Dato]])),Kreditvækst[[#All],[Dato]:[Udlån/BNP (pct. af BNP)]],2,FALSE)-1)*100,NA()),NA())</f>
        <v>#N/A</v>
      </c>
      <c r="F304" s="5">
        <f ca="1">IFERROR((Kreditvækst[Udlån til erhverv (mia. kr.)]/VLOOKUP(DATE(YEAR(Kreditvækst[[#This Row],[Dato]])-1,MONTH(Kreditvækst[[#This Row],[Dato]])+1,1)-1,Kreditvækst[[Dato]:[Udlån til erhverv (mia. kr.)]],3,FALSE)-1)*100,NA())</f>
        <v>10.497655279755215</v>
      </c>
      <c r="G304" s="5">
        <f ca="1">IFERROR((Kreditvækst[Udlån til husholdninger (mia. kr.)]/VLOOKUP(DATE(YEAR(Kreditvækst[[#This Row],[Dato]])-1,MONTH(Kreditvækst[[#This Row],[Dato]])+1,1)-1,Kreditvækst[[Dato]:[Udlån til husholdninger (mia. kr.)]],4,FALSE)-1)*100,NA())</f>
        <v>10.037359938037383</v>
      </c>
    </row>
    <row r="305" spans="1:7" x14ac:dyDescent="0.3">
      <c r="A305" s="3">
        <v>38442</v>
      </c>
      <c r="B305" s="5">
        <v>189.43332652775851</v>
      </c>
      <c r="C305" s="5">
        <v>684.812987228</v>
      </c>
      <c r="D305" s="5">
        <v>1495.040495408</v>
      </c>
      <c r="E305" s="5">
        <f ca="1">IF(ISNUMBER(Kreditvækst[[#This Row],[Udlån/BNP (pct. af BNP)]]),IFERROR((Kreditvækst[[#This Row],[Udlån/BNP (pct. af BNP)]]/VLOOKUP(DATE(YEAR(Kreditvækst[[#This Row],[Dato]])-1,MONTH(Kreditvækst[[#This Row],[Dato]]),DAY(Kreditvækst[[#This Row],[Dato]])),Kreditvækst[[#All],[Dato]:[Udlån/BNP (pct. af BNP)]],2,FALSE)-1)*100,NA()),NA())</f>
        <v>6.8911025021143324</v>
      </c>
      <c r="F305" s="5">
        <f ca="1">IFERROR((Kreditvækst[Udlån til erhverv (mia. kr.)]/VLOOKUP(DATE(YEAR(Kreditvækst[[#This Row],[Dato]])-1,MONTH(Kreditvækst[[#This Row],[Dato]])+1,1)-1,Kreditvækst[[Dato]:[Udlån til erhverv (mia. kr.)]],3,FALSE)-1)*100,NA())</f>
        <v>8.1994044102917218</v>
      </c>
      <c r="G305" s="5">
        <f ca="1">IFERROR((Kreditvækst[Udlån til husholdninger (mia. kr.)]/VLOOKUP(DATE(YEAR(Kreditvækst[[#This Row],[Dato]])-1,MONTH(Kreditvækst[[#This Row],[Dato]])+1,1)-1,Kreditvækst[[Dato]:[Udlån til husholdninger (mia. kr.)]],4,FALSE)-1)*100,NA())</f>
        <v>10.232213257665524</v>
      </c>
    </row>
    <row r="306" spans="1:7" hidden="1" x14ac:dyDescent="0.3">
      <c r="A306" s="3">
        <v>38472</v>
      </c>
      <c r="B306" s="5"/>
      <c r="C306" s="5">
        <v>690.20994109100002</v>
      </c>
      <c r="D306" s="5">
        <v>1498.972727846</v>
      </c>
      <c r="E306" s="5" t="e">
        <f ca="1">IF(ISNUMBER(Kreditvækst[[#This Row],[Udlån/BNP (pct. af BNP)]]),IFERROR((Kreditvækst[[#This Row],[Udlån/BNP (pct. af BNP)]]/VLOOKUP(DATE(YEAR(Kreditvækst[[#This Row],[Dato]])-1,MONTH(Kreditvækst[[#This Row],[Dato]]),DAY(Kreditvækst[[#This Row],[Dato]])),Kreditvækst[[#All],[Dato]:[Udlån/BNP (pct. af BNP)]],2,FALSE)-1)*100,NA()),NA())</f>
        <v>#N/A</v>
      </c>
      <c r="F306" s="5">
        <f ca="1">IFERROR((Kreditvækst[Udlån til erhverv (mia. kr.)]/VLOOKUP(DATE(YEAR(Kreditvækst[[#This Row],[Dato]])-1,MONTH(Kreditvækst[[#This Row],[Dato]])+1,1)-1,Kreditvækst[[Dato]:[Udlån til erhverv (mia. kr.)]],3,FALSE)-1)*100,NA())</f>
        <v>6.9037903897772424</v>
      </c>
      <c r="G306" s="5">
        <f ca="1">IFERROR((Kreditvækst[Udlån til husholdninger (mia. kr.)]/VLOOKUP(DATE(YEAR(Kreditvækst[[#This Row],[Dato]])-1,MONTH(Kreditvækst[[#This Row],[Dato]])+1,1)-1,Kreditvækst[[Dato]:[Udlån til husholdninger (mia. kr.)]],4,FALSE)-1)*100,NA())</f>
        <v>10.061834805614712</v>
      </c>
    </row>
    <row r="307" spans="1:7" hidden="1" x14ac:dyDescent="0.3">
      <c r="A307" s="3">
        <v>38503</v>
      </c>
      <c r="B307" s="5"/>
      <c r="C307" s="5">
        <v>688.52089281899998</v>
      </c>
      <c r="D307" s="5">
        <v>1517.777750836</v>
      </c>
      <c r="E307" s="5" t="e">
        <f ca="1">IF(ISNUMBER(Kreditvækst[[#This Row],[Udlån/BNP (pct. af BNP)]]),IFERROR((Kreditvækst[[#This Row],[Udlån/BNP (pct. af BNP)]]/VLOOKUP(DATE(YEAR(Kreditvækst[[#This Row],[Dato]])-1,MONTH(Kreditvækst[[#This Row],[Dato]]),DAY(Kreditvækst[[#This Row],[Dato]])),Kreditvækst[[#All],[Dato]:[Udlån/BNP (pct. af BNP)]],2,FALSE)-1)*100,NA()),NA())</f>
        <v>#N/A</v>
      </c>
      <c r="F307" s="5">
        <f ca="1">IFERROR((Kreditvækst[Udlån til erhverv (mia. kr.)]/VLOOKUP(DATE(YEAR(Kreditvækst[[#This Row],[Dato]])-1,MONTH(Kreditvækst[[#This Row],[Dato]])+1,1)-1,Kreditvækst[[Dato]:[Udlån til erhverv (mia. kr.)]],3,FALSE)-1)*100,NA())</f>
        <v>6.864288953952502</v>
      </c>
      <c r="G307" s="5">
        <f ca="1">IFERROR((Kreditvækst[Udlån til husholdninger (mia. kr.)]/VLOOKUP(DATE(YEAR(Kreditvækst[[#This Row],[Dato]])-1,MONTH(Kreditvækst[[#This Row],[Dato]])+1,1)-1,Kreditvækst[[Dato]:[Udlån til husholdninger (mia. kr.)]],4,FALSE)-1)*100,NA())</f>
        <v>10.703391972459153</v>
      </c>
    </row>
    <row r="308" spans="1:7" x14ac:dyDescent="0.3">
      <c r="A308" s="3">
        <v>38533</v>
      </c>
      <c r="B308" s="5">
        <v>193.29408159470543</v>
      </c>
      <c r="C308" s="5">
        <v>705.42083016800007</v>
      </c>
      <c r="D308" s="5">
        <v>1549.0232651919998</v>
      </c>
      <c r="E308" s="5">
        <f ca="1">IF(ISNUMBER(Kreditvækst[[#This Row],[Udlån/BNP (pct. af BNP)]]),IFERROR((Kreditvækst[[#This Row],[Udlån/BNP (pct. af BNP)]]/VLOOKUP(DATE(YEAR(Kreditvækst[[#This Row],[Dato]])-1,MONTH(Kreditvækst[[#This Row],[Dato]]),DAY(Kreditvækst[[#This Row],[Dato]])),Kreditvækst[[#All],[Dato]:[Udlån/BNP (pct. af BNP)]],2,FALSE)-1)*100,NA()),NA())</f>
        <v>8.3982064002939829</v>
      </c>
      <c r="F308" s="5">
        <f ca="1">IFERROR((Kreditvækst[Udlån til erhverv (mia. kr.)]/VLOOKUP(DATE(YEAR(Kreditvækst[[#This Row],[Dato]])-1,MONTH(Kreditvækst[[#This Row],[Dato]])+1,1)-1,Kreditvækst[[Dato]:[Udlån til erhverv (mia. kr.)]],3,FALSE)-1)*100,NA())</f>
        <v>9.7186609221647799</v>
      </c>
      <c r="G308" s="5">
        <f ca="1">IFERROR((Kreditvækst[Udlån til husholdninger (mia. kr.)]/VLOOKUP(DATE(YEAR(Kreditvækst[[#This Row],[Dato]])-1,MONTH(Kreditvækst[[#This Row],[Dato]])+1,1)-1,Kreditvækst[[Dato]:[Udlån til husholdninger (mia. kr.)]],4,FALSE)-1)*100,NA())</f>
        <v>11.267204281582121</v>
      </c>
    </row>
    <row r="309" spans="1:7" hidden="1" x14ac:dyDescent="0.3">
      <c r="A309" s="3">
        <v>38564</v>
      </c>
      <c r="B309" s="5"/>
      <c r="C309" s="5">
        <v>695.40327697600003</v>
      </c>
      <c r="D309" s="5">
        <v>1556.195354553</v>
      </c>
      <c r="E309" s="5" t="e">
        <f ca="1">IF(ISNUMBER(Kreditvækst[[#This Row],[Udlån/BNP (pct. af BNP)]]),IFERROR((Kreditvækst[[#This Row],[Udlån/BNP (pct. af BNP)]]/VLOOKUP(DATE(YEAR(Kreditvækst[[#This Row],[Dato]])-1,MONTH(Kreditvækst[[#This Row],[Dato]]),DAY(Kreditvækst[[#This Row],[Dato]])),Kreditvækst[[#All],[Dato]:[Udlån/BNP (pct. af BNP)]],2,FALSE)-1)*100,NA()),NA())</f>
        <v>#N/A</v>
      </c>
      <c r="F309" s="5">
        <f ca="1">IFERROR((Kreditvækst[Udlån til erhverv (mia. kr.)]/VLOOKUP(DATE(YEAR(Kreditvækst[[#This Row],[Dato]])-1,MONTH(Kreditvækst[[#This Row],[Dato]])+1,1)-1,Kreditvækst[[Dato]:[Udlån til erhverv (mia. kr.)]],3,FALSE)-1)*100,NA())</f>
        <v>9.9033846530907965</v>
      </c>
      <c r="G309" s="5">
        <f ca="1">IFERROR((Kreditvækst[Udlån til husholdninger (mia. kr.)]/VLOOKUP(DATE(YEAR(Kreditvækst[[#This Row],[Dato]])-1,MONTH(Kreditvækst[[#This Row],[Dato]])+1,1)-1,Kreditvækst[[Dato]:[Udlån til husholdninger (mia. kr.)]],4,FALSE)-1)*100,NA())</f>
        <v>11.596087823685686</v>
      </c>
    </row>
    <row r="310" spans="1:7" hidden="1" x14ac:dyDescent="0.3">
      <c r="A310" s="3">
        <v>38595</v>
      </c>
      <c r="B310" s="5"/>
      <c r="C310" s="5">
        <v>707.29472428200006</v>
      </c>
      <c r="D310" s="5">
        <v>1588.6453779210001</v>
      </c>
      <c r="E310" s="5" t="e">
        <f ca="1">IF(ISNUMBER(Kreditvækst[[#This Row],[Udlån/BNP (pct. af BNP)]]),IFERROR((Kreditvækst[[#This Row],[Udlån/BNP (pct. af BNP)]]/VLOOKUP(DATE(YEAR(Kreditvækst[[#This Row],[Dato]])-1,MONTH(Kreditvækst[[#This Row],[Dato]]),DAY(Kreditvækst[[#This Row],[Dato]])),Kreditvækst[[#All],[Dato]:[Udlån/BNP (pct. af BNP)]],2,FALSE)-1)*100,NA()),NA())</f>
        <v>#N/A</v>
      </c>
      <c r="F310" s="5">
        <f ca="1">IFERROR((Kreditvækst[Udlån til erhverv (mia. kr.)]/VLOOKUP(DATE(YEAR(Kreditvækst[[#This Row],[Dato]])-1,MONTH(Kreditvækst[[#This Row],[Dato]])+1,1)-1,Kreditvækst[[Dato]:[Udlån til erhverv (mia. kr.)]],3,FALSE)-1)*100,NA())</f>
        <v>11.035443454297589</v>
      </c>
      <c r="G310" s="5">
        <f ca="1">IFERROR((Kreditvækst[Udlån til husholdninger (mia. kr.)]/VLOOKUP(DATE(YEAR(Kreditvækst[[#This Row],[Dato]])-1,MONTH(Kreditvækst[[#This Row],[Dato]])+1,1)-1,Kreditvækst[[Dato]:[Udlån til husholdninger (mia. kr.)]],4,FALSE)-1)*100,NA())</f>
        <v>13.292948813889183</v>
      </c>
    </row>
    <row r="311" spans="1:7" x14ac:dyDescent="0.3">
      <c r="A311" s="3">
        <v>38625</v>
      </c>
      <c r="B311" s="5">
        <v>196.36115188006366</v>
      </c>
      <c r="C311" s="5">
        <v>714.908229269</v>
      </c>
      <c r="D311" s="5">
        <v>1600.3104477890001</v>
      </c>
      <c r="E311" s="5">
        <f ca="1">IF(ISNUMBER(Kreditvækst[[#This Row],[Udlån/BNP (pct. af BNP)]]),IFERROR((Kreditvækst[[#This Row],[Udlån/BNP (pct. af BNP)]]/VLOOKUP(DATE(YEAR(Kreditvækst[[#This Row],[Dato]])-1,MONTH(Kreditvækst[[#This Row],[Dato]]),DAY(Kreditvækst[[#This Row],[Dato]])),Kreditvækst[[#All],[Dato]:[Udlån/BNP (pct. af BNP)]],2,FALSE)-1)*100,NA()),NA())</f>
        <v>8.8319780953826754</v>
      </c>
      <c r="F311" s="5">
        <f ca="1">IFERROR((Kreditvækst[Udlån til erhverv (mia. kr.)]/VLOOKUP(DATE(YEAR(Kreditvækst[[#This Row],[Dato]])-1,MONTH(Kreditvækst[[#This Row],[Dato]])+1,1)-1,Kreditvækst[[Dato]:[Udlån til erhverv (mia. kr.)]],3,FALSE)-1)*100,NA())</f>
        <v>10.275744335360093</v>
      </c>
      <c r="G311" s="5">
        <f ca="1">IFERROR((Kreditvækst[Udlån til husholdninger (mia. kr.)]/VLOOKUP(DATE(YEAR(Kreditvækst[[#This Row],[Dato]])-1,MONTH(Kreditvækst[[#This Row],[Dato]])+1,1)-1,Kreditvækst[[Dato]:[Udlån til husholdninger (mia. kr.)]],4,FALSE)-1)*100,NA())</f>
        <v>13.264732851489015</v>
      </c>
    </row>
    <row r="312" spans="1:7" hidden="1" x14ac:dyDescent="0.3">
      <c r="A312" s="3">
        <v>38656</v>
      </c>
      <c r="B312" s="5"/>
      <c r="C312" s="5">
        <v>719.66196662099992</v>
      </c>
      <c r="D312" s="5">
        <v>1607.2796166189999</v>
      </c>
      <c r="E312" s="5" t="e">
        <f ca="1">IF(ISNUMBER(Kreditvækst[[#This Row],[Udlån/BNP (pct. af BNP)]]),IFERROR((Kreditvækst[[#This Row],[Udlån/BNP (pct. af BNP)]]/VLOOKUP(DATE(YEAR(Kreditvækst[[#This Row],[Dato]])-1,MONTH(Kreditvækst[[#This Row],[Dato]]),DAY(Kreditvækst[[#This Row],[Dato]])),Kreditvækst[[#All],[Dato]:[Udlån/BNP (pct. af BNP)]],2,FALSE)-1)*100,NA()),NA())</f>
        <v>#N/A</v>
      </c>
      <c r="F312" s="5">
        <f ca="1">IFERROR((Kreditvækst[Udlån til erhverv (mia. kr.)]/VLOOKUP(DATE(YEAR(Kreditvækst[[#This Row],[Dato]])-1,MONTH(Kreditvækst[[#This Row],[Dato]])+1,1)-1,Kreditvækst[[Dato]:[Udlån til erhverv (mia. kr.)]],3,FALSE)-1)*100,NA())</f>
        <v>10.716250877225985</v>
      </c>
      <c r="G312" s="5">
        <f ca="1">IFERROR((Kreditvækst[Udlån til husholdninger (mia. kr.)]/VLOOKUP(DATE(YEAR(Kreditvækst[[#This Row],[Dato]])-1,MONTH(Kreditvækst[[#This Row],[Dato]])+1,1)-1,Kreditvækst[[Dato]:[Udlån til husholdninger (mia. kr.)]],4,FALSE)-1)*100,NA())</f>
        <v>13.191249267797067</v>
      </c>
    </row>
    <row r="313" spans="1:7" hidden="1" x14ac:dyDescent="0.3">
      <c r="A313" s="3">
        <v>38686</v>
      </c>
      <c r="B313" s="5"/>
      <c r="C313" s="5">
        <v>734.230309132</v>
      </c>
      <c r="D313" s="5">
        <v>1624.171073732</v>
      </c>
      <c r="E313" s="5" t="e">
        <f ca="1">IF(ISNUMBER(Kreditvækst[[#This Row],[Udlån/BNP (pct. af BNP)]]),IFERROR((Kreditvækst[[#This Row],[Udlån/BNP (pct. af BNP)]]/VLOOKUP(DATE(YEAR(Kreditvækst[[#This Row],[Dato]])-1,MONTH(Kreditvækst[[#This Row],[Dato]]),DAY(Kreditvækst[[#This Row],[Dato]])),Kreditvækst[[#All],[Dato]:[Udlån/BNP (pct. af BNP)]],2,FALSE)-1)*100,NA()),NA())</f>
        <v>#N/A</v>
      </c>
      <c r="F313" s="5">
        <f ca="1">IFERROR((Kreditvækst[Udlån til erhverv (mia. kr.)]/VLOOKUP(DATE(YEAR(Kreditvækst[[#This Row],[Dato]])-1,MONTH(Kreditvækst[[#This Row],[Dato]])+1,1)-1,Kreditvækst[[Dato]:[Udlån til erhverv (mia. kr.)]],3,FALSE)-1)*100,NA())</f>
        <v>11.205291640474346</v>
      </c>
      <c r="G313" s="5">
        <f ca="1">IFERROR((Kreditvækst[Udlån til husholdninger (mia. kr.)]/VLOOKUP(DATE(YEAR(Kreditvækst[[#This Row],[Dato]])-1,MONTH(Kreditvækst[[#This Row],[Dato]])+1,1)-1,Kreditvækst[[Dato]:[Udlån til husholdninger (mia. kr.)]],4,FALSE)-1)*100,NA())</f>
        <v>13.706991421030024</v>
      </c>
    </row>
    <row r="314" spans="1:7" x14ac:dyDescent="0.3">
      <c r="A314" s="3">
        <v>38717</v>
      </c>
      <c r="B314" s="5">
        <v>202.66113831870695</v>
      </c>
      <c r="C314" s="5">
        <v>751.33296574299993</v>
      </c>
      <c r="D314" s="5">
        <v>1655.0439367190002</v>
      </c>
      <c r="E314" s="5">
        <f ca="1">IF(ISNUMBER(Kreditvækst[[#This Row],[Udlån/BNP (pct. af BNP)]]),IFERROR((Kreditvækst[[#This Row],[Udlån/BNP (pct. af BNP)]]/VLOOKUP(DATE(YEAR(Kreditvækst[[#This Row],[Dato]])-1,MONTH(Kreditvækst[[#This Row],[Dato]]),DAY(Kreditvækst[[#This Row],[Dato]])),Kreditvækst[[#All],[Dato]:[Udlån/BNP (pct. af BNP)]],2,FALSE)-1)*100,NA()),NA())</f>
        <v>10.72166540557291</v>
      </c>
      <c r="F314" s="5">
        <f ca="1">IFERROR((Kreditvækst[Udlån til erhverv (mia. kr.)]/VLOOKUP(DATE(YEAR(Kreditvækst[[#This Row],[Dato]])-1,MONTH(Kreditvækst[[#This Row],[Dato]])+1,1)-1,Kreditvækst[[Dato]:[Udlån til erhverv (mia. kr.)]],3,FALSE)-1)*100,NA())</f>
        <v>13.589287161167384</v>
      </c>
      <c r="G314" s="5">
        <f ca="1">IFERROR((Kreditvækst[Udlån til husholdninger (mia. kr.)]/VLOOKUP(DATE(YEAR(Kreditvækst[[#This Row],[Dato]])-1,MONTH(Kreditvækst[[#This Row],[Dato]])+1,1)-1,Kreditvækst[[Dato]:[Udlån til husholdninger (mia. kr.)]],4,FALSE)-1)*100,NA())</f>
        <v>14.264159238858909</v>
      </c>
    </row>
    <row r="315" spans="1:7" hidden="1" x14ac:dyDescent="0.3">
      <c r="A315" s="3">
        <v>38748</v>
      </c>
      <c r="B315" s="5"/>
      <c r="C315" s="5">
        <v>744.40833138599999</v>
      </c>
      <c r="D315" s="5">
        <v>1667.8449849670001</v>
      </c>
      <c r="E315" s="5" t="e">
        <f ca="1">IF(ISNUMBER(Kreditvækst[[#This Row],[Udlån/BNP (pct. af BNP)]]),IFERROR((Kreditvækst[[#This Row],[Udlån/BNP (pct. af BNP)]]/VLOOKUP(DATE(YEAR(Kreditvækst[[#This Row],[Dato]])-1,MONTH(Kreditvækst[[#This Row],[Dato]]),DAY(Kreditvækst[[#This Row],[Dato]])),Kreditvækst[[#All],[Dato]:[Udlån/BNP (pct. af BNP)]],2,FALSE)-1)*100,NA()),NA())</f>
        <v>#N/A</v>
      </c>
      <c r="F315" s="5">
        <f ca="1">IFERROR((Kreditvækst[Udlån til erhverv (mia. kr.)]/VLOOKUP(DATE(YEAR(Kreditvækst[[#This Row],[Dato]])-1,MONTH(Kreditvækst[[#This Row],[Dato]])+1,1)-1,Kreditvækst[[Dato]:[Udlån til erhverv (mia. kr.)]],3,FALSE)-1)*100,NA())</f>
        <v>11.496811060494094</v>
      </c>
      <c r="G315" s="5">
        <f ca="1">IFERROR((Kreditvækst[Udlån til husholdninger (mia. kr.)]/VLOOKUP(DATE(YEAR(Kreditvækst[[#This Row],[Dato]])-1,MONTH(Kreditvækst[[#This Row],[Dato]])+1,1)-1,Kreditvækst[[Dato]:[Udlån til husholdninger (mia. kr.)]],4,FALSE)-1)*100,NA())</f>
        <v>14.692921109820167</v>
      </c>
    </row>
    <row r="316" spans="1:7" hidden="1" x14ac:dyDescent="0.3">
      <c r="A316" s="3">
        <v>38776</v>
      </c>
      <c r="B316" s="5"/>
      <c r="C316" s="5">
        <v>753.79411273699998</v>
      </c>
      <c r="D316" s="5">
        <v>1683.3929148750001</v>
      </c>
      <c r="E316" s="5" t="e">
        <f ca="1">IF(ISNUMBER(Kreditvækst[[#This Row],[Udlån/BNP (pct. af BNP)]]),IFERROR((Kreditvækst[[#This Row],[Udlån/BNP (pct. af BNP)]]/VLOOKUP(DATE(YEAR(Kreditvækst[[#This Row],[Dato]])-1,MONTH(Kreditvækst[[#This Row],[Dato]]),DAY(Kreditvækst[[#This Row],[Dato]])),Kreditvækst[[#All],[Dato]:[Udlån/BNP (pct. af BNP)]],2,FALSE)-1)*100,NA()),NA())</f>
        <v>#N/A</v>
      </c>
      <c r="F316" s="5">
        <f ca="1">IFERROR((Kreditvækst[Udlån til erhverv (mia. kr.)]/VLOOKUP(DATE(YEAR(Kreditvækst[[#This Row],[Dato]])-1,MONTH(Kreditvækst[[#This Row],[Dato]])+1,1)-1,Kreditvækst[[Dato]:[Udlån til erhverv (mia. kr.)]],3,FALSE)-1)*100,NA())</f>
        <v>11.536528933804124</v>
      </c>
      <c r="G316" s="5">
        <f ca="1">IFERROR((Kreditvækst[Udlån til husholdninger (mia. kr.)]/VLOOKUP(DATE(YEAR(Kreditvækst[[#This Row],[Dato]])-1,MONTH(Kreditvækst[[#This Row],[Dato]])+1,1)-1,Kreditvækst[[Dato]:[Udlån til husholdninger (mia. kr.)]],4,FALSE)-1)*100,NA())</f>
        <v>14.417249596255143</v>
      </c>
    </row>
    <row r="317" spans="1:7" x14ac:dyDescent="0.3">
      <c r="A317" s="3">
        <v>38807</v>
      </c>
      <c r="B317" s="5">
        <v>208.72217378447556</v>
      </c>
      <c r="C317" s="5">
        <v>772.69277254400004</v>
      </c>
      <c r="D317" s="5">
        <v>1711.852527605</v>
      </c>
      <c r="E317" s="5">
        <f ca="1">IF(ISNUMBER(Kreditvækst[[#This Row],[Udlån/BNP (pct. af BNP)]]),IFERROR((Kreditvækst[[#This Row],[Udlån/BNP (pct. af BNP)]]/VLOOKUP(DATE(YEAR(Kreditvækst[[#This Row],[Dato]])-1,MONTH(Kreditvækst[[#This Row],[Dato]]),DAY(Kreditvækst[[#This Row],[Dato]])),Kreditvækst[[#All],[Dato]:[Udlån/BNP (pct. af BNP)]],2,FALSE)-1)*100,NA()),NA())</f>
        <v>10.182393779528853</v>
      </c>
      <c r="F317" s="5">
        <f ca="1">IFERROR((Kreditvækst[Udlån til erhverv (mia. kr.)]/VLOOKUP(DATE(YEAR(Kreditvækst[[#This Row],[Dato]])-1,MONTH(Kreditvækst[[#This Row],[Dato]])+1,1)-1,Kreditvækst[[Dato]:[Udlån til erhverv (mia. kr.)]],3,FALSE)-1)*100,NA())</f>
        <v>12.832669203853975</v>
      </c>
      <c r="G317" s="5">
        <f ca="1">IFERROR((Kreditvækst[Udlån til husholdninger (mia. kr.)]/VLOOKUP(DATE(YEAR(Kreditvækst[[#This Row],[Dato]])-1,MONTH(Kreditvækst[[#This Row],[Dato]])+1,1)-1,Kreditvækst[[Dato]:[Udlån til husholdninger (mia. kr.)]],4,FALSE)-1)*100,NA())</f>
        <v>14.502084248750169</v>
      </c>
    </row>
    <row r="318" spans="1:7" hidden="1" x14ac:dyDescent="0.3">
      <c r="A318" s="3">
        <v>38837</v>
      </c>
      <c r="B318" s="5"/>
      <c r="C318" s="5">
        <v>781.02831011699993</v>
      </c>
      <c r="D318" s="5">
        <v>1726.5589938790001</v>
      </c>
      <c r="E318" s="5" t="e">
        <f ca="1">IF(ISNUMBER(Kreditvækst[[#This Row],[Udlån/BNP (pct. af BNP)]]),IFERROR((Kreditvækst[[#This Row],[Udlån/BNP (pct. af BNP)]]/VLOOKUP(DATE(YEAR(Kreditvækst[[#This Row],[Dato]])-1,MONTH(Kreditvækst[[#This Row],[Dato]]),DAY(Kreditvækst[[#This Row],[Dato]])),Kreditvækst[[#All],[Dato]:[Udlån/BNP (pct. af BNP)]],2,FALSE)-1)*100,NA()),NA())</f>
        <v>#N/A</v>
      </c>
      <c r="F318" s="5">
        <f ca="1">IFERROR((Kreditvækst[Udlån til erhverv (mia. kr.)]/VLOOKUP(DATE(YEAR(Kreditvækst[[#This Row],[Dato]])-1,MONTH(Kreditvækst[[#This Row],[Dato]])+1,1)-1,Kreditvækst[[Dato]:[Udlån til erhverv (mia. kr.)]],3,FALSE)-1)*100,NA())</f>
        <v>13.15807895818557</v>
      </c>
      <c r="G318" s="5">
        <f ca="1">IFERROR((Kreditvækst[Udlån til husholdninger (mia. kr.)]/VLOOKUP(DATE(YEAR(Kreditvækst[[#This Row],[Dato]])-1,MONTH(Kreditvækst[[#This Row],[Dato]])+1,1)-1,Kreditvækst[[Dato]:[Udlån til husholdninger (mia. kr.)]],4,FALSE)-1)*100,NA())</f>
        <v>15.182815658029881</v>
      </c>
    </row>
    <row r="319" spans="1:7" hidden="1" x14ac:dyDescent="0.3">
      <c r="A319" s="3">
        <v>38868</v>
      </c>
      <c r="B319" s="5"/>
      <c r="C319" s="5">
        <v>791.32515362100003</v>
      </c>
      <c r="D319" s="5">
        <v>1744.727202821</v>
      </c>
      <c r="E319" s="5" t="e">
        <f ca="1">IF(ISNUMBER(Kreditvækst[[#This Row],[Udlån/BNP (pct. af BNP)]]),IFERROR((Kreditvækst[[#This Row],[Udlån/BNP (pct. af BNP)]]/VLOOKUP(DATE(YEAR(Kreditvækst[[#This Row],[Dato]])-1,MONTH(Kreditvækst[[#This Row],[Dato]]),DAY(Kreditvækst[[#This Row],[Dato]])),Kreditvækst[[#All],[Dato]:[Udlån/BNP (pct. af BNP)]],2,FALSE)-1)*100,NA()),NA())</f>
        <v>#N/A</v>
      </c>
      <c r="F319" s="5">
        <f ca="1">IFERROR((Kreditvækst[Udlån til erhverv (mia. kr.)]/VLOOKUP(DATE(YEAR(Kreditvækst[[#This Row],[Dato]])-1,MONTH(Kreditvækst[[#This Row],[Dato]])+1,1)-1,Kreditvækst[[Dato]:[Udlån til erhverv (mia. kr.)]],3,FALSE)-1)*100,NA())</f>
        <v>14.931175200957259</v>
      </c>
      <c r="G319" s="5">
        <f ca="1">IFERROR((Kreditvækst[Udlån til husholdninger (mia. kr.)]/VLOOKUP(DATE(YEAR(Kreditvækst[[#This Row],[Dato]])-1,MONTH(Kreditvækst[[#This Row],[Dato]])+1,1)-1,Kreditvækst[[Dato]:[Udlån til husholdninger (mia. kr.)]],4,FALSE)-1)*100,NA())</f>
        <v>14.95274600382006</v>
      </c>
    </row>
    <row r="320" spans="1:7" x14ac:dyDescent="0.3">
      <c r="A320" s="3">
        <v>38898</v>
      </c>
      <c r="B320" s="5">
        <v>214.79724677903425</v>
      </c>
      <c r="C320" s="5">
        <v>811.82638543999997</v>
      </c>
      <c r="D320" s="5">
        <v>1769.038180432</v>
      </c>
      <c r="E320" s="5">
        <f ca="1">IF(ISNUMBER(Kreditvækst[[#This Row],[Udlån/BNP (pct. af BNP)]]),IFERROR((Kreditvækst[[#This Row],[Udlån/BNP (pct. af BNP)]]/VLOOKUP(DATE(YEAR(Kreditvækst[[#This Row],[Dato]])-1,MONTH(Kreditvækst[[#This Row],[Dato]]),DAY(Kreditvækst[[#This Row],[Dato]])),Kreditvækst[[#All],[Dato]:[Udlån/BNP (pct. af BNP)]],2,FALSE)-1)*100,NA()),NA())</f>
        <v>11.124585402162568</v>
      </c>
      <c r="F320" s="5">
        <f ca="1">IFERROR((Kreditvækst[Udlån til erhverv (mia. kr.)]/VLOOKUP(DATE(YEAR(Kreditvækst[[#This Row],[Dato]])-1,MONTH(Kreditvækst[[#This Row],[Dato]])+1,1)-1,Kreditvækst[[Dato]:[Udlån til erhverv (mia. kr.)]],3,FALSE)-1)*100,NA())</f>
        <v>15.083982598962775</v>
      </c>
      <c r="G320" s="5">
        <f ca="1">IFERROR((Kreditvækst[Udlån til husholdninger (mia. kr.)]/VLOOKUP(DATE(YEAR(Kreditvækst[[#This Row],[Dato]])-1,MONTH(Kreditvækst[[#This Row],[Dato]])+1,1)-1,Kreditvækst[[Dato]:[Udlån til husholdninger (mia. kr.)]],4,FALSE)-1)*100,NA())</f>
        <v>14.203460992739171</v>
      </c>
    </row>
    <row r="321" spans="1:7" hidden="1" x14ac:dyDescent="0.3">
      <c r="A321" s="3">
        <v>38929</v>
      </c>
      <c r="B321" s="5"/>
      <c r="C321" s="5">
        <v>811.11999462599999</v>
      </c>
      <c r="D321" s="5">
        <v>1782.913911315</v>
      </c>
      <c r="E321" s="5" t="e">
        <f ca="1">IF(ISNUMBER(Kreditvækst[[#This Row],[Udlån/BNP (pct. af BNP)]]),IFERROR((Kreditvækst[[#This Row],[Udlån/BNP (pct. af BNP)]]/VLOOKUP(DATE(YEAR(Kreditvækst[[#This Row],[Dato]])-1,MONTH(Kreditvækst[[#This Row],[Dato]]),DAY(Kreditvækst[[#This Row],[Dato]])),Kreditvækst[[#All],[Dato]:[Udlån/BNP (pct. af BNP)]],2,FALSE)-1)*100,NA()),NA())</f>
        <v>#N/A</v>
      </c>
      <c r="F321" s="5">
        <f ca="1">IFERROR((Kreditvækst[Udlån til erhverv (mia. kr.)]/VLOOKUP(DATE(YEAR(Kreditvækst[[#This Row],[Dato]])-1,MONTH(Kreditvækst[[#This Row],[Dato]])+1,1)-1,Kreditvækst[[Dato]:[Udlån til erhverv (mia. kr.)]],3,FALSE)-1)*100,NA())</f>
        <v>16.640231859878575</v>
      </c>
      <c r="G321" s="5">
        <f ca="1">IFERROR((Kreditvækst[Udlån til husholdninger (mia. kr.)]/VLOOKUP(DATE(YEAR(Kreditvækst[[#This Row],[Dato]])-1,MONTH(Kreditvækst[[#This Row],[Dato]])+1,1)-1,Kreditvækst[[Dato]:[Udlån til husholdninger (mia. kr.)]],4,FALSE)-1)*100,NA())</f>
        <v>14.56877223664006</v>
      </c>
    </row>
    <row r="322" spans="1:7" hidden="1" x14ac:dyDescent="0.3">
      <c r="A322" s="3">
        <v>38960</v>
      </c>
      <c r="B322" s="5"/>
      <c r="C322" s="5">
        <v>816.15559857800008</v>
      </c>
      <c r="D322" s="5">
        <v>1796.045247952</v>
      </c>
      <c r="E322" s="5" t="e">
        <f ca="1">IF(ISNUMBER(Kreditvækst[[#This Row],[Udlån/BNP (pct. af BNP)]]),IFERROR((Kreditvækst[[#This Row],[Udlån/BNP (pct. af BNP)]]/VLOOKUP(DATE(YEAR(Kreditvækst[[#This Row],[Dato]])-1,MONTH(Kreditvækst[[#This Row],[Dato]]),DAY(Kreditvækst[[#This Row],[Dato]])),Kreditvækst[[#All],[Dato]:[Udlån/BNP (pct. af BNP)]],2,FALSE)-1)*100,NA()),NA())</f>
        <v>#N/A</v>
      </c>
      <c r="F322" s="5">
        <f ca="1">IFERROR((Kreditvækst[Udlån til erhverv (mia. kr.)]/VLOOKUP(DATE(YEAR(Kreditvækst[[#This Row],[Dato]])-1,MONTH(Kreditvækst[[#This Row],[Dato]])+1,1)-1,Kreditvækst[[Dato]:[Udlån til erhverv (mia. kr.)]],3,FALSE)-1)*100,NA())</f>
        <v>15.391161641493722</v>
      </c>
      <c r="G322" s="5">
        <f ca="1">IFERROR((Kreditvækst[Udlån til husholdninger (mia. kr.)]/VLOOKUP(DATE(YEAR(Kreditvækst[[#This Row],[Dato]])-1,MONTH(Kreditvækst[[#This Row],[Dato]])+1,1)-1,Kreditvækst[[Dato]:[Udlån til husholdninger (mia. kr.)]],4,FALSE)-1)*100,NA())</f>
        <v>13.055139486347556</v>
      </c>
    </row>
    <row r="323" spans="1:7" x14ac:dyDescent="0.3">
      <c r="A323" s="3">
        <v>38990</v>
      </c>
      <c r="B323" s="5">
        <v>219.72070543790812</v>
      </c>
      <c r="C323" s="5">
        <v>831.6055376459999</v>
      </c>
      <c r="D323" s="5">
        <v>1818.2098896400003</v>
      </c>
      <c r="E323" s="5">
        <f ca="1">IF(ISNUMBER(Kreditvækst[[#This Row],[Udlån/BNP (pct. af BNP)]]),IFERROR((Kreditvækst[[#This Row],[Udlån/BNP (pct. af BNP)]]/VLOOKUP(DATE(YEAR(Kreditvækst[[#This Row],[Dato]])-1,MONTH(Kreditvækst[[#This Row],[Dato]]),DAY(Kreditvækst[[#This Row],[Dato]])),Kreditvækst[[#All],[Dato]:[Udlån/BNP (pct. af BNP)]],2,FALSE)-1)*100,NA()),NA())</f>
        <v>11.896219457967106</v>
      </c>
      <c r="F323" s="5">
        <f ca="1">IFERROR((Kreditvækst[Udlån til erhverv (mia. kr.)]/VLOOKUP(DATE(YEAR(Kreditvækst[[#This Row],[Dato]])-1,MONTH(Kreditvækst[[#This Row],[Dato]])+1,1)-1,Kreditvækst[[Dato]:[Udlån til erhverv (mia. kr.)]],3,FALSE)-1)*100,NA())</f>
        <v>16.323396989893936</v>
      </c>
      <c r="G323" s="5">
        <f ca="1">IFERROR((Kreditvækst[Udlån til husholdninger (mia. kr.)]/VLOOKUP(DATE(YEAR(Kreditvækst[[#This Row],[Dato]])-1,MONTH(Kreditvækst[[#This Row],[Dato]])+1,1)-1,Kreditvækst[[Dato]:[Udlån til husholdninger (mia. kr.)]],4,FALSE)-1)*100,NA())</f>
        <v>13.616073190801913</v>
      </c>
    </row>
    <row r="324" spans="1:7" hidden="1" x14ac:dyDescent="0.3">
      <c r="A324" s="3">
        <v>39021</v>
      </c>
      <c r="B324" s="5"/>
      <c r="C324" s="5">
        <v>832.17197200399994</v>
      </c>
      <c r="D324" s="5">
        <v>1830.2398368019999</v>
      </c>
      <c r="E324" s="5" t="e">
        <f ca="1">IF(ISNUMBER(Kreditvækst[[#This Row],[Udlån/BNP (pct. af BNP)]]),IFERROR((Kreditvækst[[#This Row],[Udlån/BNP (pct. af BNP)]]/VLOOKUP(DATE(YEAR(Kreditvækst[[#This Row],[Dato]])-1,MONTH(Kreditvækst[[#This Row],[Dato]]),DAY(Kreditvækst[[#This Row],[Dato]])),Kreditvækst[[#All],[Dato]:[Udlån/BNP (pct. af BNP)]],2,FALSE)-1)*100,NA()),NA())</f>
        <v>#N/A</v>
      </c>
      <c r="F324" s="5">
        <f ca="1">IFERROR((Kreditvækst[Udlån til erhverv (mia. kr.)]/VLOOKUP(DATE(YEAR(Kreditvækst[[#This Row],[Dato]])-1,MONTH(Kreditvækst[[#This Row],[Dato]])+1,1)-1,Kreditvækst[[Dato]:[Udlån til erhverv (mia. kr.)]],3,FALSE)-1)*100,NA())</f>
        <v>15.633729528776374</v>
      </c>
      <c r="G324" s="5">
        <f ca="1">IFERROR((Kreditvækst[Udlån til husholdninger (mia. kr.)]/VLOOKUP(DATE(YEAR(Kreditvækst[[#This Row],[Dato]])-1,MONTH(Kreditvækst[[#This Row],[Dato]])+1,1)-1,Kreditvækst[[Dato]:[Udlån til husholdninger (mia. kr.)]],4,FALSE)-1)*100,NA())</f>
        <v>13.871899940597077</v>
      </c>
    </row>
    <row r="325" spans="1:7" hidden="1" x14ac:dyDescent="0.3">
      <c r="A325" s="3">
        <v>39051</v>
      </c>
      <c r="B325" s="5"/>
      <c r="C325" s="5">
        <v>849.98706882500005</v>
      </c>
      <c r="D325" s="5">
        <v>1847.7121003719999</v>
      </c>
      <c r="E325" s="5" t="e">
        <f ca="1">IF(ISNUMBER(Kreditvækst[[#This Row],[Udlån/BNP (pct. af BNP)]]),IFERROR((Kreditvækst[[#This Row],[Udlån/BNP (pct. af BNP)]]/VLOOKUP(DATE(YEAR(Kreditvækst[[#This Row],[Dato]])-1,MONTH(Kreditvækst[[#This Row],[Dato]]),DAY(Kreditvækst[[#This Row],[Dato]])),Kreditvækst[[#All],[Dato]:[Udlån/BNP (pct. af BNP)]],2,FALSE)-1)*100,NA()),NA())</f>
        <v>#N/A</v>
      </c>
      <c r="F325" s="5">
        <f ca="1">IFERROR((Kreditvækst[Udlån til erhverv (mia. kr.)]/VLOOKUP(DATE(YEAR(Kreditvækst[[#This Row],[Dato]])-1,MONTH(Kreditvækst[[#This Row],[Dato]])+1,1)-1,Kreditvækst[[Dato]:[Udlån til erhverv (mia. kr.)]],3,FALSE)-1)*100,NA())</f>
        <v>15.765728852823656</v>
      </c>
      <c r="G325" s="5">
        <f ca="1">IFERROR((Kreditvækst[Udlån til husholdninger (mia. kr.)]/VLOOKUP(DATE(YEAR(Kreditvækst[[#This Row],[Dato]])-1,MONTH(Kreditvækst[[#This Row],[Dato]])+1,1)-1,Kreditvækst[[Dato]:[Udlån til husholdninger (mia. kr.)]],4,FALSE)-1)*100,NA())</f>
        <v>13.763391692868288</v>
      </c>
    </row>
    <row r="326" spans="1:7" x14ac:dyDescent="0.3">
      <c r="A326" s="3">
        <v>39082</v>
      </c>
      <c r="B326" s="5">
        <v>225.56135408488382</v>
      </c>
      <c r="C326" s="5">
        <v>868.97850020299995</v>
      </c>
      <c r="D326" s="5">
        <v>1873.151585264</v>
      </c>
      <c r="E326" s="5">
        <f ca="1">IF(ISNUMBER(Kreditvækst[[#This Row],[Udlån/BNP (pct. af BNP)]]),IFERROR((Kreditvækst[[#This Row],[Udlån/BNP (pct. af BNP)]]/VLOOKUP(DATE(YEAR(Kreditvækst[[#This Row],[Dato]])-1,MONTH(Kreditvækst[[#This Row],[Dato]]),DAY(Kreditvækst[[#This Row],[Dato]])),Kreditvækst[[#All],[Dato]:[Udlån/BNP (pct. af BNP)]],2,FALSE)-1)*100,NA()),NA())</f>
        <v>11.299756803972837</v>
      </c>
      <c r="F326" s="5">
        <f ca="1">IFERROR((Kreditvækst[Udlån til erhverv (mia. kr.)]/VLOOKUP(DATE(YEAR(Kreditvækst[[#This Row],[Dato]])-1,MONTH(Kreditvækst[[#This Row],[Dato]])+1,1)-1,Kreditvækst[[Dato]:[Udlån til erhverv (mia. kr.)]],3,FALSE)-1)*100,NA())</f>
        <v>15.658242060982808</v>
      </c>
      <c r="G326" s="5">
        <f ca="1">IFERROR((Kreditvækst[Udlån til husholdninger (mia. kr.)]/VLOOKUP(DATE(YEAR(Kreditvækst[[#This Row],[Dato]])-1,MONTH(Kreditvækst[[#This Row],[Dato]])+1,1)-1,Kreditvækst[[Dato]:[Udlån til husholdninger (mia. kr.)]],4,FALSE)-1)*100,NA())</f>
        <v>13.178360024530944</v>
      </c>
    </row>
    <row r="327" spans="1:7" hidden="1" x14ac:dyDescent="0.3">
      <c r="A327" s="3">
        <v>39113</v>
      </c>
      <c r="B327" s="5"/>
      <c r="C327" s="5">
        <v>863.66491176499994</v>
      </c>
      <c r="D327" s="5">
        <v>1882.1057933729999</v>
      </c>
      <c r="E327" s="5" t="e">
        <f ca="1">IF(ISNUMBER(Kreditvækst[[#This Row],[Udlån/BNP (pct. af BNP)]]),IFERROR((Kreditvækst[[#This Row],[Udlån/BNP (pct. af BNP)]]/VLOOKUP(DATE(YEAR(Kreditvækst[[#This Row],[Dato]])-1,MONTH(Kreditvækst[[#This Row],[Dato]]),DAY(Kreditvækst[[#This Row],[Dato]])),Kreditvækst[[#All],[Dato]:[Udlån/BNP (pct. af BNP)]],2,FALSE)-1)*100,NA()),NA())</f>
        <v>#N/A</v>
      </c>
      <c r="F327" s="5">
        <f ca="1">IFERROR((Kreditvækst[Udlån til erhverv (mia. kr.)]/VLOOKUP(DATE(YEAR(Kreditvækst[[#This Row],[Dato]])-1,MONTH(Kreditvækst[[#This Row],[Dato]])+1,1)-1,Kreditvækst[[Dato]:[Udlån til erhverv (mia. kr.)]],3,FALSE)-1)*100,NA())</f>
        <v>16.020317794799311</v>
      </c>
      <c r="G327" s="5">
        <f ca="1">IFERROR((Kreditvækst[Udlån til husholdninger (mia. kr.)]/VLOOKUP(DATE(YEAR(Kreditvækst[[#This Row],[Dato]])-1,MONTH(Kreditvækst[[#This Row],[Dato]])+1,1)-1,Kreditvækst[[Dato]:[Udlån til husholdninger (mia. kr.)]],4,FALSE)-1)*100,NA())</f>
        <v>12.846566098002166</v>
      </c>
    </row>
    <row r="328" spans="1:7" hidden="1" x14ac:dyDescent="0.3">
      <c r="A328" s="3">
        <v>39141</v>
      </c>
      <c r="B328" s="5"/>
      <c r="C328" s="5">
        <v>881.51195585200003</v>
      </c>
      <c r="D328" s="5">
        <v>1895.682115222</v>
      </c>
      <c r="E328" s="5" t="e">
        <f ca="1">IF(ISNUMBER(Kreditvækst[[#This Row],[Udlån/BNP (pct. af BNP)]]),IFERROR((Kreditvækst[[#This Row],[Udlån/BNP (pct. af BNP)]]/VLOOKUP(DATE(YEAR(Kreditvækst[[#This Row],[Dato]])-1,MONTH(Kreditvækst[[#This Row],[Dato]]),DAY(Kreditvækst[[#This Row],[Dato]])),Kreditvækst[[#All],[Dato]:[Udlån/BNP (pct. af BNP)]],2,FALSE)-1)*100,NA()),NA())</f>
        <v>#N/A</v>
      </c>
      <c r="F328" s="5">
        <f ca="1">IFERROR((Kreditvækst[Udlån til erhverv (mia. kr.)]/VLOOKUP(DATE(YEAR(Kreditvækst[[#This Row],[Dato]])-1,MONTH(Kreditvækst[[#This Row],[Dato]])+1,1)-1,Kreditvækst[[Dato]:[Udlån til erhverv (mia. kr.)]],3,FALSE)-1)*100,NA())</f>
        <v>16.943332530319321</v>
      </c>
      <c r="G328" s="5">
        <f ca="1">IFERROR((Kreditvækst[Udlån til husholdninger (mia. kr.)]/VLOOKUP(DATE(YEAR(Kreditvækst[[#This Row],[Dato]])-1,MONTH(Kreditvækst[[#This Row],[Dato]])+1,1)-1,Kreditvækst[[Dato]:[Udlån til husholdninger (mia. kr.)]],4,FALSE)-1)*100,NA())</f>
        <v>12.610793265858744</v>
      </c>
    </row>
    <row r="329" spans="1:7" x14ac:dyDescent="0.3">
      <c r="A329" s="3">
        <v>39172</v>
      </c>
      <c r="B329" s="5">
        <v>227.69140642405677</v>
      </c>
      <c r="C329" s="5">
        <v>903.94622477799999</v>
      </c>
      <c r="D329" s="5">
        <v>1918.1853512769999</v>
      </c>
      <c r="E329" s="5">
        <f ca="1">IF(ISNUMBER(Kreditvækst[[#This Row],[Udlån/BNP (pct. af BNP)]]),IFERROR((Kreditvækst[[#This Row],[Udlån/BNP (pct. af BNP)]]/VLOOKUP(DATE(YEAR(Kreditvækst[[#This Row],[Dato]])-1,MONTH(Kreditvækst[[#This Row],[Dato]]),DAY(Kreditvækst[[#This Row],[Dato]])),Kreditvækst[[#All],[Dato]:[Udlån/BNP (pct. af BNP)]],2,FALSE)-1)*100,NA()),NA())</f>
        <v>9.0882690112113593</v>
      </c>
      <c r="F329" s="5">
        <f ca="1">IFERROR((Kreditvækst[Udlån til erhverv (mia. kr.)]/VLOOKUP(DATE(YEAR(Kreditvækst[[#This Row],[Dato]])-1,MONTH(Kreditvækst[[#This Row],[Dato]])+1,1)-1,Kreditvækst[[Dato]:[Udlån til erhverv (mia. kr.)]],3,FALSE)-1)*100,NA())</f>
        <v>16.986499278602473</v>
      </c>
      <c r="G329" s="5">
        <f ca="1">IFERROR((Kreditvækst[Udlån til husholdninger (mia. kr.)]/VLOOKUP(DATE(YEAR(Kreditvækst[[#This Row],[Dato]])-1,MONTH(Kreditvækst[[#This Row],[Dato]])+1,1)-1,Kreditvækst[[Dato]:[Udlån til husholdninger (mia. kr.)]],4,FALSE)-1)*100,NA())</f>
        <v>12.053189182170598</v>
      </c>
    </row>
    <row r="330" spans="1:7" hidden="1" x14ac:dyDescent="0.3">
      <c r="A330" s="3">
        <v>39202</v>
      </c>
      <c r="B330" s="5"/>
      <c r="C330" s="5">
        <v>908.02642229000003</v>
      </c>
      <c r="D330" s="5">
        <v>1929.9360892550003</v>
      </c>
      <c r="E330" s="5" t="e">
        <f ca="1">IF(ISNUMBER(Kreditvækst[[#This Row],[Udlån/BNP (pct. af BNP)]]),IFERROR((Kreditvækst[[#This Row],[Udlån/BNP (pct. af BNP)]]/VLOOKUP(DATE(YEAR(Kreditvækst[[#This Row],[Dato]])-1,MONTH(Kreditvækst[[#This Row],[Dato]]),DAY(Kreditvækst[[#This Row],[Dato]])),Kreditvækst[[#All],[Dato]:[Udlån/BNP (pct. af BNP)]],2,FALSE)-1)*100,NA()),NA())</f>
        <v>#N/A</v>
      </c>
      <c r="F330" s="5">
        <f ca="1">IFERROR((Kreditvækst[Udlån til erhverv (mia. kr.)]/VLOOKUP(DATE(YEAR(Kreditvækst[[#This Row],[Dato]])-1,MONTH(Kreditvækst[[#This Row],[Dato]])+1,1)-1,Kreditvækst[[Dato]:[Udlån til erhverv (mia. kr.)]],3,FALSE)-1)*100,NA())</f>
        <v>16.260372451028758</v>
      </c>
      <c r="G330" s="5">
        <f ca="1">IFERROR((Kreditvækst[Udlån til husholdninger (mia. kr.)]/VLOOKUP(DATE(YEAR(Kreditvækst[[#This Row],[Dato]])-1,MONTH(Kreditvækst[[#This Row],[Dato]])+1,1)-1,Kreditvækst[[Dato]:[Udlån til husholdninger (mia. kr.)]],4,FALSE)-1)*100,NA())</f>
        <v>11.779330801728349</v>
      </c>
    </row>
    <row r="331" spans="1:7" hidden="1" x14ac:dyDescent="0.3">
      <c r="A331" s="3">
        <v>39233</v>
      </c>
      <c r="B331" s="5"/>
      <c r="C331" s="5">
        <v>913.52983038299999</v>
      </c>
      <c r="D331" s="5">
        <v>1944.4650860490001</v>
      </c>
      <c r="E331" s="5" t="e">
        <f ca="1">IF(ISNUMBER(Kreditvækst[[#This Row],[Udlån/BNP (pct. af BNP)]]),IFERROR((Kreditvækst[[#This Row],[Udlån/BNP (pct. af BNP)]]/VLOOKUP(DATE(YEAR(Kreditvækst[[#This Row],[Dato]])-1,MONTH(Kreditvækst[[#This Row],[Dato]]),DAY(Kreditvækst[[#This Row],[Dato]])),Kreditvækst[[#All],[Dato]:[Udlån/BNP (pct. af BNP)]],2,FALSE)-1)*100,NA()),NA())</f>
        <v>#N/A</v>
      </c>
      <c r="F331" s="5">
        <f ca="1">IFERROR((Kreditvækst[Udlån til erhverv (mia. kr.)]/VLOOKUP(DATE(YEAR(Kreditvækst[[#This Row],[Dato]])-1,MONTH(Kreditvækst[[#This Row],[Dato]])+1,1)-1,Kreditvækst[[Dato]:[Udlån til erhverv (mia. kr.)]],3,FALSE)-1)*100,NA())</f>
        <v>15.443042117744831</v>
      </c>
      <c r="G331" s="5">
        <f ca="1">IFERROR((Kreditvækst[Udlån til husholdninger (mia. kr.)]/VLOOKUP(DATE(YEAR(Kreditvækst[[#This Row],[Dato]])-1,MONTH(Kreditvækst[[#This Row],[Dato]])+1,1)-1,Kreditvækst[[Dato]:[Udlån til husholdninger (mia. kr.)]],4,FALSE)-1)*100,NA())</f>
        <v>11.448086721239271</v>
      </c>
    </row>
    <row r="332" spans="1:7" x14ac:dyDescent="0.3">
      <c r="A332" s="3">
        <v>39263</v>
      </c>
      <c r="B332" s="5">
        <v>230.12192196826703</v>
      </c>
      <c r="C332" s="5">
        <v>937.99467647100005</v>
      </c>
      <c r="D332" s="5">
        <v>1971.8227374190001</v>
      </c>
      <c r="E332" s="5">
        <f ca="1">IF(ISNUMBER(Kreditvækst[[#This Row],[Udlån/BNP (pct. af BNP)]]),IFERROR((Kreditvækst[[#This Row],[Udlån/BNP (pct. af BNP)]]/VLOOKUP(DATE(YEAR(Kreditvækst[[#This Row],[Dato]])-1,MONTH(Kreditvækst[[#This Row],[Dato]]),DAY(Kreditvækst[[#This Row],[Dato]])),Kreditvækst[[#All],[Dato]:[Udlån/BNP (pct. af BNP)]],2,FALSE)-1)*100,NA()),NA())</f>
        <v>7.1344839931759108</v>
      </c>
      <c r="F332" s="5">
        <f ca="1">IFERROR((Kreditvækst[Udlån til erhverv (mia. kr.)]/VLOOKUP(DATE(YEAR(Kreditvækst[[#This Row],[Dato]])-1,MONTH(Kreditvækst[[#This Row],[Dato]])+1,1)-1,Kreditvækst[[Dato]:[Udlån til erhverv (mia. kr.)]],3,FALSE)-1)*100,NA())</f>
        <v>15.541289774982904</v>
      </c>
      <c r="G332" s="5">
        <f ca="1">IFERROR((Kreditvækst[Udlån til husholdninger (mia. kr.)]/VLOOKUP(DATE(YEAR(Kreditvækst[[#This Row],[Dato]])-1,MONTH(Kreditvækst[[#This Row],[Dato]])+1,1)-1,Kreditvækst[[Dato]:[Udlån til husholdninger (mia. kr.)]],4,FALSE)-1)*100,NA())</f>
        <v>11.462983627491852</v>
      </c>
    </row>
    <row r="333" spans="1:7" hidden="1" x14ac:dyDescent="0.3">
      <c r="A333" s="3">
        <v>39294</v>
      </c>
      <c r="B333" s="5"/>
      <c r="C333" s="5">
        <v>927.37303332500005</v>
      </c>
      <c r="D333" s="5">
        <v>1985.246060875</v>
      </c>
      <c r="E333" s="5" t="e">
        <f ca="1">IF(ISNUMBER(Kreditvækst[[#This Row],[Udlån/BNP (pct. af BNP)]]),IFERROR((Kreditvækst[[#This Row],[Udlån/BNP (pct. af BNP)]]/VLOOKUP(DATE(YEAR(Kreditvækst[[#This Row],[Dato]])-1,MONTH(Kreditvækst[[#This Row],[Dato]]),DAY(Kreditvækst[[#This Row],[Dato]])),Kreditvækst[[#All],[Dato]:[Udlån/BNP (pct. af BNP)]],2,FALSE)-1)*100,NA()),NA())</f>
        <v>#N/A</v>
      </c>
      <c r="F333" s="5">
        <f ca="1">IFERROR((Kreditvækst[Udlån til erhverv (mia. kr.)]/VLOOKUP(DATE(YEAR(Kreditvækst[[#This Row],[Dato]])-1,MONTH(Kreditvækst[[#This Row],[Dato]])+1,1)-1,Kreditvækst[[Dato]:[Udlån til erhverv (mia. kr.)]],3,FALSE)-1)*100,NA())</f>
        <v>14.332409442403549</v>
      </c>
      <c r="G333" s="5">
        <f ca="1">IFERROR((Kreditvækst[Udlån til husholdninger (mia. kr.)]/VLOOKUP(DATE(YEAR(Kreditvækst[[#This Row],[Dato]])-1,MONTH(Kreditvækst[[#This Row],[Dato]])+1,1)-1,Kreditvækst[[Dato]:[Udlån til husholdninger (mia. kr.)]],4,FALSE)-1)*100,NA())</f>
        <v>11.348397041266489</v>
      </c>
    </row>
    <row r="334" spans="1:7" hidden="1" x14ac:dyDescent="0.3">
      <c r="A334" s="3">
        <v>39325</v>
      </c>
      <c r="B334" s="5"/>
      <c r="C334" s="5">
        <v>940.67826600499995</v>
      </c>
      <c r="D334" s="5">
        <v>2000.2630073809996</v>
      </c>
      <c r="E334" s="5" t="e">
        <f ca="1">IF(ISNUMBER(Kreditvækst[[#This Row],[Udlån/BNP (pct. af BNP)]]),IFERROR((Kreditvækst[[#This Row],[Udlån/BNP (pct. af BNP)]]/VLOOKUP(DATE(YEAR(Kreditvækst[[#This Row],[Dato]])-1,MONTH(Kreditvækst[[#This Row],[Dato]]),DAY(Kreditvækst[[#This Row],[Dato]])),Kreditvækst[[#All],[Dato]:[Udlån/BNP (pct. af BNP)]],2,FALSE)-1)*100,NA()),NA())</f>
        <v>#N/A</v>
      </c>
      <c r="F334" s="5">
        <f ca="1">IFERROR((Kreditvækst[Udlån til erhverv (mia. kr.)]/VLOOKUP(DATE(YEAR(Kreditvækst[[#This Row],[Dato]])-1,MONTH(Kreditvækst[[#This Row],[Dato]])+1,1)-1,Kreditvækst[[Dato]:[Udlån til erhverv (mia. kr.)]],3,FALSE)-1)*100,NA())</f>
        <v>15.257221495993845</v>
      </c>
      <c r="G334" s="5">
        <f ca="1">IFERROR((Kreditvækst[Udlån til husholdninger (mia. kr.)]/VLOOKUP(DATE(YEAR(Kreditvækst[[#This Row],[Dato]])-1,MONTH(Kreditvækst[[#This Row],[Dato]])+1,1)-1,Kreditvækst[[Dato]:[Udlån til husholdninger (mia. kr.)]],4,FALSE)-1)*100,NA())</f>
        <v>11.370412836862865</v>
      </c>
    </row>
    <row r="335" spans="1:7" x14ac:dyDescent="0.3">
      <c r="A335" s="3">
        <v>39355</v>
      </c>
      <c r="B335" s="5">
        <v>233.5675425451949</v>
      </c>
      <c r="C335" s="5">
        <v>958.68177591199992</v>
      </c>
      <c r="D335" s="5">
        <v>2021.9228986950002</v>
      </c>
      <c r="E335" s="5">
        <f ca="1">IF(ISNUMBER(Kreditvækst[[#This Row],[Udlån/BNP (pct. af BNP)]]),IFERROR((Kreditvækst[[#This Row],[Udlån/BNP (pct. af BNP)]]/VLOOKUP(DATE(YEAR(Kreditvækst[[#This Row],[Dato]])-1,MONTH(Kreditvækst[[#This Row],[Dato]]),DAY(Kreditvækst[[#This Row],[Dato]])),Kreditvækst[[#All],[Dato]:[Udlån/BNP (pct. af BNP)]],2,FALSE)-1)*100,NA()),NA())</f>
        <v>6.3020174087324854</v>
      </c>
      <c r="F335" s="5">
        <f ca="1">IFERROR((Kreditvækst[Udlån til erhverv (mia. kr.)]/VLOOKUP(DATE(YEAR(Kreditvækst[[#This Row],[Dato]])-1,MONTH(Kreditvækst[[#This Row],[Dato]])+1,1)-1,Kreditvækst[[Dato]:[Udlån til erhverv (mia. kr.)]],3,FALSE)-1)*100,NA())</f>
        <v>15.280831176967723</v>
      </c>
      <c r="G335" s="5">
        <f ca="1">IFERROR((Kreditvækst[Udlån til husholdninger (mia. kr.)]/VLOOKUP(DATE(YEAR(Kreditvækst[[#This Row],[Dato]])-1,MONTH(Kreditvækst[[#This Row],[Dato]])+1,1)-1,Kreditvækst[[Dato]:[Udlån til husholdninger (mia. kr.)]],4,FALSE)-1)*100,NA())</f>
        <v>11.20404251542897</v>
      </c>
    </row>
    <row r="336" spans="1:7" hidden="1" x14ac:dyDescent="0.3">
      <c r="A336" s="3">
        <v>39386</v>
      </c>
      <c r="B336" s="5"/>
      <c r="C336" s="5">
        <v>961.22226464100004</v>
      </c>
      <c r="D336" s="5">
        <v>2031.0115467409998</v>
      </c>
      <c r="E336" s="5" t="e">
        <f ca="1">IF(ISNUMBER(Kreditvækst[[#This Row],[Udlån/BNP (pct. af BNP)]]),IFERROR((Kreditvækst[[#This Row],[Udlån/BNP (pct. af BNP)]]/VLOOKUP(DATE(YEAR(Kreditvækst[[#This Row],[Dato]])-1,MONTH(Kreditvækst[[#This Row],[Dato]]),DAY(Kreditvækst[[#This Row],[Dato]])),Kreditvækst[[#All],[Dato]:[Udlån/BNP (pct. af BNP)]],2,FALSE)-1)*100,NA()),NA())</f>
        <v>#N/A</v>
      </c>
      <c r="F336" s="5">
        <f ca="1">IFERROR((Kreditvækst[Udlån til erhverv (mia. kr.)]/VLOOKUP(DATE(YEAR(Kreditvækst[[#This Row],[Dato]])-1,MONTH(Kreditvækst[[#This Row],[Dato]])+1,1)-1,Kreditvækst[[Dato]:[Udlån til erhverv (mia. kr.)]],3,FALSE)-1)*100,NA())</f>
        <v>15.507647094413301</v>
      </c>
      <c r="G336" s="5">
        <f ca="1">IFERROR((Kreditvækst[Udlån til husholdninger (mia. kr.)]/VLOOKUP(DATE(YEAR(Kreditvækst[[#This Row],[Dato]])-1,MONTH(Kreditvækst[[#This Row],[Dato]])+1,1)-1,Kreditvækst[[Dato]:[Udlån til husholdninger (mia. kr.)]],4,FALSE)-1)*100,NA())</f>
        <v>10.96969402052852</v>
      </c>
    </row>
    <row r="337" spans="1:7" hidden="1" x14ac:dyDescent="0.3">
      <c r="A337" s="3">
        <v>39416</v>
      </c>
      <c r="B337" s="5"/>
      <c r="C337" s="5">
        <v>984.05543800800001</v>
      </c>
      <c r="D337" s="5">
        <v>2047.5876671380001</v>
      </c>
      <c r="E337" s="5" t="e">
        <f ca="1">IF(ISNUMBER(Kreditvækst[[#This Row],[Udlån/BNP (pct. af BNP)]]),IFERROR((Kreditvækst[[#This Row],[Udlån/BNP (pct. af BNP)]]/VLOOKUP(DATE(YEAR(Kreditvækst[[#This Row],[Dato]])-1,MONTH(Kreditvækst[[#This Row],[Dato]]),DAY(Kreditvækst[[#This Row],[Dato]])),Kreditvækst[[#All],[Dato]:[Udlån/BNP (pct. af BNP)]],2,FALSE)-1)*100,NA()),NA())</f>
        <v>#N/A</v>
      </c>
      <c r="F337" s="5">
        <f ca="1">IFERROR((Kreditvækst[Udlån til erhverv (mia. kr.)]/VLOOKUP(DATE(YEAR(Kreditvækst[[#This Row],[Dato]])-1,MONTH(Kreditvækst[[#This Row],[Dato]])+1,1)-1,Kreditvækst[[Dato]:[Udlån til erhverv (mia. kr.)]],3,FALSE)-1)*100,NA())</f>
        <v>15.77298927245241</v>
      </c>
      <c r="G337" s="5">
        <f ca="1">IFERROR((Kreditvækst[Udlån til husholdninger (mia. kr.)]/VLOOKUP(DATE(YEAR(Kreditvækst[[#This Row],[Dato]])-1,MONTH(Kreditvækst[[#This Row],[Dato]])+1,1)-1,Kreditvækst[[Dato]:[Udlån til husholdninger (mia. kr.)]],4,FALSE)-1)*100,NA())</f>
        <v>10.817462673203227</v>
      </c>
    </row>
    <row r="338" spans="1:7" x14ac:dyDescent="0.3">
      <c r="A338" s="3">
        <v>39447</v>
      </c>
      <c r="B338" s="5">
        <v>238.86290655712469</v>
      </c>
      <c r="C338" s="5">
        <v>1012.817201693</v>
      </c>
      <c r="D338" s="5">
        <v>2082.1309735049999</v>
      </c>
      <c r="E338" s="5">
        <f ca="1">IF(ISNUMBER(Kreditvækst[[#This Row],[Udlån/BNP (pct. af BNP)]]),IFERROR((Kreditvækst[[#This Row],[Udlån/BNP (pct. af BNP)]]/VLOOKUP(DATE(YEAR(Kreditvækst[[#This Row],[Dato]])-1,MONTH(Kreditvækst[[#This Row],[Dato]]),DAY(Kreditvækst[[#This Row],[Dato]])),Kreditvækst[[#All],[Dato]:[Udlån/BNP (pct. af BNP)]],2,FALSE)-1)*100,NA()),NA())</f>
        <v>5.897088411357565</v>
      </c>
      <c r="F338" s="5">
        <f ca="1">IFERROR((Kreditvækst[Udlån til erhverv (mia. kr.)]/VLOOKUP(DATE(YEAR(Kreditvækst[[#This Row],[Dato]])-1,MONTH(Kreditvækst[[#This Row],[Dato]])+1,1)-1,Kreditvækst[[Dato]:[Udlån til erhverv (mia. kr.)]],3,FALSE)-1)*100,NA())</f>
        <v>16.552619133430603</v>
      </c>
      <c r="G338" s="5">
        <f ca="1">IFERROR((Kreditvækst[Udlån til husholdninger (mia. kr.)]/VLOOKUP(DATE(YEAR(Kreditvækst[[#This Row],[Dato]])-1,MONTH(Kreditvækst[[#This Row],[Dato]])+1,1)-1,Kreditvækst[[Dato]:[Udlån til husholdninger (mia. kr.)]],4,FALSE)-1)*100,NA())</f>
        <v>11.156565751807346</v>
      </c>
    </row>
    <row r="339" spans="1:7" hidden="1" x14ac:dyDescent="0.3">
      <c r="A339" s="3">
        <v>39478</v>
      </c>
      <c r="B339" s="5"/>
      <c r="C339" s="5">
        <v>1009.263698477</v>
      </c>
      <c r="D339" s="5">
        <v>2082.2041785199999</v>
      </c>
      <c r="E339" s="5" t="e">
        <f ca="1">IF(ISNUMBER(Kreditvækst[[#This Row],[Udlån/BNP (pct. af BNP)]]),IFERROR((Kreditvækst[[#This Row],[Udlån/BNP (pct. af BNP)]]/VLOOKUP(DATE(YEAR(Kreditvækst[[#This Row],[Dato]])-1,MONTH(Kreditvækst[[#This Row],[Dato]]),DAY(Kreditvækst[[#This Row],[Dato]])),Kreditvækst[[#All],[Dato]:[Udlån/BNP (pct. af BNP)]],2,FALSE)-1)*100,NA()),NA())</f>
        <v>#N/A</v>
      </c>
      <c r="F339" s="5">
        <f ca="1">IFERROR((Kreditvækst[Udlån til erhverv (mia. kr.)]/VLOOKUP(DATE(YEAR(Kreditvækst[[#This Row],[Dato]])-1,MONTH(Kreditvækst[[#This Row],[Dato]])+1,1)-1,Kreditvækst[[Dato]:[Udlån til erhverv (mia. kr.)]],3,FALSE)-1)*100,NA())</f>
        <v>16.858249620729882</v>
      </c>
      <c r="G339" s="5">
        <f ca="1">IFERROR((Kreditvækst[Udlån til husholdninger (mia. kr.)]/VLOOKUP(DATE(YEAR(Kreditvækst[[#This Row],[Dato]])-1,MONTH(Kreditvækst[[#This Row],[Dato]])+1,1)-1,Kreditvækst[[Dato]:[Udlån til husholdninger (mia. kr.)]],4,FALSE)-1)*100,NA())</f>
        <v>10.631622613965575</v>
      </c>
    </row>
    <row r="340" spans="1:7" hidden="1" x14ac:dyDescent="0.3">
      <c r="A340" s="3">
        <v>39507</v>
      </c>
      <c r="B340" s="5"/>
      <c r="C340" s="5">
        <v>1020.087027975</v>
      </c>
      <c r="D340" s="5">
        <v>2091.9592382869996</v>
      </c>
      <c r="E340" s="5" t="e">
        <f ca="1">IF(ISNUMBER(Kreditvækst[[#This Row],[Udlån/BNP (pct. af BNP)]]),IFERROR((Kreditvækst[[#This Row],[Udlån/BNP (pct. af BNP)]]/VLOOKUP(DATE(YEAR(Kreditvækst[[#This Row],[Dato]])-1,MONTH(Kreditvækst[[#This Row],[Dato]]),DAY(Kreditvækst[[#This Row],[Dato]])),Kreditvækst[[#All],[Dato]:[Udlån/BNP (pct. af BNP)]],2,FALSE)-1)*100,NA()),NA())</f>
        <v>#N/A</v>
      </c>
      <c r="F340" s="5">
        <f ca="1">IFERROR((Kreditvækst[Udlån til erhverv (mia. kr.)]/VLOOKUP(DATE(YEAR(Kreditvækst[[#This Row],[Dato]])-1,MONTH(Kreditvækst[[#This Row],[Dato]])+1,1)-1,Kreditvækst[[Dato]:[Udlån til erhverv (mia. kr.)]],3,FALSE)-1)*100,NA())</f>
        <v>15.720157985726257</v>
      </c>
      <c r="G340" s="5">
        <f ca="1">IFERROR((Kreditvækst[Udlån til husholdninger (mia. kr.)]/VLOOKUP(DATE(YEAR(Kreditvækst[[#This Row],[Dato]])-1,MONTH(Kreditvækst[[#This Row],[Dato]])+1,1)-1,Kreditvækst[[Dato]:[Udlån til husholdninger (mia. kr.)]],4,FALSE)-1)*100,NA())</f>
        <v>10.353904881463416</v>
      </c>
    </row>
    <row r="341" spans="1:7" x14ac:dyDescent="0.3">
      <c r="A341" s="3">
        <v>39538</v>
      </c>
      <c r="B341" s="5">
        <v>241.79670202823254</v>
      </c>
      <c r="C341" s="5">
        <v>1039.4592044240001</v>
      </c>
      <c r="D341" s="5">
        <v>2115.537210858</v>
      </c>
      <c r="E341" s="5">
        <f ca="1">IF(ISNUMBER(Kreditvækst[[#This Row],[Udlån/BNP (pct. af BNP)]]),IFERROR((Kreditvækst[[#This Row],[Udlån/BNP (pct. af BNP)]]/VLOOKUP(DATE(YEAR(Kreditvækst[[#This Row],[Dato]])-1,MONTH(Kreditvækst[[#This Row],[Dato]]),DAY(Kreditvækst[[#This Row],[Dato]])),Kreditvækst[[#All],[Dato]:[Udlån/BNP (pct. af BNP)]],2,FALSE)-1)*100,NA()),NA())</f>
        <v>6.194917860846183</v>
      </c>
      <c r="F341" s="5">
        <f ca="1">IFERROR((Kreditvækst[Udlån til erhverv (mia. kr.)]/VLOOKUP(DATE(YEAR(Kreditvækst[[#This Row],[Dato]])-1,MONTH(Kreditvækst[[#This Row],[Dato]])+1,1)-1,Kreditvækst[[Dato]:[Udlån til erhverv (mia. kr.)]],3,FALSE)-1)*100,NA())</f>
        <v>14.991265623049731</v>
      </c>
      <c r="G341" s="5">
        <f ca="1">IFERROR((Kreditvækst[Udlån til husholdninger (mia. kr.)]/VLOOKUP(DATE(YEAR(Kreditvækst[[#This Row],[Dato]])-1,MONTH(Kreditvækst[[#This Row],[Dato]])+1,1)-1,Kreditvækst[[Dato]:[Udlån til husholdninger (mia. kr.)]],4,FALSE)-1)*100,NA())</f>
        <v>10.288466620267766</v>
      </c>
    </row>
    <row r="342" spans="1:7" hidden="1" x14ac:dyDescent="0.3">
      <c r="A342" s="3">
        <v>39568</v>
      </c>
      <c r="B342" s="5"/>
      <c r="C342" s="5">
        <v>1039.222495947</v>
      </c>
      <c r="D342" s="5">
        <v>2118.5605948820003</v>
      </c>
      <c r="E342" s="5" t="e">
        <f ca="1">IF(ISNUMBER(Kreditvækst[[#This Row],[Udlån/BNP (pct. af BNP)]]),IFERROR((Kreditvækst[[#This Row],[Udlån/BNP (pct. af BNP)]]/VLOOKUP(DATE(YEAR(Kreditvækst[[#This Row],[Dato]])-1,MONTH(Kreditvækst[[#This Row],[Dato]]),DAY(Kreditvækst[[#This Row],[Dato]])),Kreditvækst[[#All],[Dato]:[Udlån/BNP (pct. af BNP)]],2,FALSE)-1)*100,NA()),NA())</f>
        <v>#N/A</v>
      </c>
      <c r="F342" s="5">
        <f ca="1">IFERROR((Kreditvækst[Udlån til erhverv (mia. kr.)]/VLOOKUP(DATE(YEAR(Kreditvækst[[#This Row],[Dato]])-1,MONTH(Kreditvækst[[#This Row],[Dato]])+1,1)-1,Kreditvækst[[Dato]:[Udlån til erhverv (mia. kr.)]],3,FALSE)-1)*100,NA())</f>
        <v>14.448486347581113</v>
      </c>
      <c r="G342" s="5">
        <f ca="1">IFERROR((Kreditvækst[Udlån til husholdninger (mia. kr.)]/VLOOKUP(DATE(YEAR(Kreditvækst[[#This Row],[Dato]])-1,MONTH(Kreditvækst[[#This Row],[Dato]])+1,1)-1,Kreditvækst[[Dato]:[Udlån til husholdninger (mia. kr.)]],4,FALSE)-1)*100,NA())</f>
        <v>9.7736140941233618</v>
      </c>
    </row>
    <row r="343" spans="1:7" hidden="1" x14ac:dyDescent="0.3">
      <c r="A343" s="3">
        <v>39599</v>
      </c>
      <c r="B343" s="5"/>
      <c r="C343" s="5">
        <v>1060.9467789519999</v>
      </c>
      <c r="D343" s="5">
        <v>2127.896024997</v>
      </c>
      <c r="E343" s="5" t="e">
        <f ca="1">IF(ISNUMBER(Kreditvækst[[#This Row],[Udlån/BNP (pct. af BNP)]]),IFERROR((Kreditvækst[[#This Row],[Udlån/BNP (pct. af BNP)]]/VLOOKUP(DATE(YEAR(Kreditvækst[[#This Row],[Dato]])-1,MONTH(Kreditvækst[[#This Row],[Dato]]),DAY(Kreditvækst[[#This Row],[Dato]])),Kreditvækst[[#All],[Dato]:[Udlån/BNP (pct. af BNP)]],2,FALSE)-1)*100,NA()),NA())</f>
        <v>#N/A</v>
      </c>
      <c r="F343" s="5">
        <f ca="1">IFERROR((Kreditvækst[Udlån til erhverv (mia. kr.)]/VLOOKUP(DATE(YEAR(Kreditvækst[[#This Row],[Dato]])-1,MONTH(Kreditvækst[[#This Row],[Dato]])+1,1)-1,Kreditvækst[[Dato]:[Udlån til erhverv (mia. kr.)]],3,FALSE)-1)*100,NA())</f>
        <v>16.137070040416202</v>
      </c>
      <c r="G343" s="5">
        <f ca="1">IFERROR((Kreditvækst[Udlån til husholdninger (mia. kr.)]/VLOOKUP(DATE(YEAR(Kreditvækst[[#This Row],[Dato]])-1,MONTH(Kreditvækst[[#This Row],[Dato]])+1,1)-1,Kreditvækst[[Dato]:[Udlån til husholdninger (mia. kr.)]],4,FALSE)-1)*100,NA())</f>
        <v>9.433491002953275</v>
      </c>
    </row>
    <row r="344" spans="1:7" x14ac:dyDescent="0.3">
      <c r="A344" s="3">
        <v>39629</v>
      </c>
      <c r="B344" s="5">
        <v>243.05908505974006</v>
      </c>
      <c r="C344" s="5">
        <v>1073.0948213869999</v>
      </c>
      <c r="D344" s="5">
        <v>2158.1414450009997</v>
      </c>
      <c r="E344" s="5">
        <f ca="1">IF(ISNUMBER(Kreditvækst[[#This Row],[Udlån/BNP (pct. af BNP)]]),IFERROR((Kreditvækst[[#This Row],[Udlån/BNP (pct. af BNP)]]/VLOOKUP(DATE(YEAR(Kreditvækst[[#This Row],[Dato]])-1,MONTH(Kreditvækst[[#This Row],[Dato]]),DAY(Kreditvækst[[#This Row],[Dato]])),Kreditvækst[[#All],[Dato]:[Udlån/BNP (pct. af BNP)]],2,FALSE)-1)*100,NA()),NA())</f>
        <v>5.6218733881672645</v>
      </c>
      <c r="F344" s="5">
        <f ca="1">IFERROR((Kreditvækst[Udlån til erhverv (mia. kr.)]/VLOOKUP(DATE(YEAR(Kreditvækst[[#This Row],[Dato]])-1,MONTH(Kreditvækst[[#This Row],[Dato]])+1,1)-1,Kreditvækst[[Dato]:[Udlån til erhverv (mia. kr.)]],3,FALSE)-1)*100,NA())</f>
        <v>14.403082267405253</v>
      </c>
      <c r="G344" s="5">
        <f ca="1">IFERROR((Kreditvækst[Udlån til husholdninger (mia. kr.)]/VLOOKUP(DATE(YEAR(Kreditvækst[[#This Row],[Dato]])-1,MONTH(Kreditvækst[[#This Row],[Dato]])+1,1)-1,Kreditvækst[[Dato]:[Udlån til husholdninger (mia. kr.)]],4,FALSE)-1)*100,NA())</f>
        <v>9.4490596972159899</v>
      </c>
    </row>
    <row r="345" spans="1:7" hidden="1" x14ac:dyDescent="0.3">
      <c r="A345" s="3">
        <v>39660</v>
      </c>
      <c r="B345" s="5"/>
      <c r="C345" s="5">
        <v>1057.9920207390001</v>
      </c>
      <c r="D345" s="5">
        <v>2163.7792009710001</v>
      </c>
      <c r="E345" s="5" t="e">
        <f ca="1">IF(ISNUMBER(Kreditvækst[[#This Row],[Udlån/BNP (pct. af BNP)]]),IFERROR((Kreditvækst[[#This Row],[Udlån/BNP (pct. af BNP)]]/VLOOKUP(DATE(YEAR(Kreditvækst[[#This Row],[Dato]])-1,MONTH(Kreditvækst[[#This Row],[Dato]]),DAY(Kreditvækst[[#This Row],[Dato]])),Kreditvækst[[#All],[Dato]:[Udlån/BNP (pct. af BNP)]],2,FALSE)-1)*100,NA()),NA())</f>
        <v>#N/A</v>
      </c>
      <c r="F345" s="5">
        <f ca="1">IFERROR((Kreditvækst[Udlån til erhverv (mia. kr.)]/VLOOKUP(DATE(YEAR(Kreditvækst[[#This Row],[Dato]])-1,MONTH(Kreditvækst[[#This Row],[Dato]])+1,1)-1,Kreditvækst[[Dato]:[Udlån til erhverv (mia. kr.)]],3,FALSE)-1)*100,NA())</f>
        <v>14.084837785899285</v>
      </c>
      <c r="G345" s="5">
        <f ca="1">IFERROR((Kreditvækst[Udlån til husholdninger (mia. kr.)]/VLOOKUP(DATE(YEAR(Kreditvækst[[#This Row],[Dato]])-1,MONTH(Kreditvækst[[#This Row],[Dato]])+1,1)-1,Kreditvækst[[Dato]:[Udlån til husholdninger (mia. kr.)]],4,FALSE)-1)*100,NA())</f>
        <v>8.9929980778962637</v>
      </c>
    </row>
    <row r="346" spans="1:7" hidden="1" x14ac:dyDescent="0.3">
      <c r="A346" s="3">
        <v>39691</v>
      </c>
      <c r="B346" s="5"/>
      <c r="C346" s="5">
        <v>1069.752535176</v>
      </c>
      <c r="D346" s="5">
        <v>2167.6608677579998</v>
      </c>
      <c r="E346" s="5" t="e">
        <f ca="1">IF(ISNUMBER(Kreditvækst[[#This Row],[Udlån/BNP (pct. af BNP)]]),IFERROR((Kreditvækst[[#This Row],[Udlån/BNP (pct. af BNP)]]/VLOOKUP(DATE(YEAR(Kreditvækst[[#This Row],[Dato]])-1,MONTH(Kreditvækst[[#This Row],[Dato]]),DAY(Kreditvækst[[#This Row],[Dato]])),Kreditvækst[[#All],[Dato]:[Udlån/BNP (pct. af BNP)]],2,FALSE)-1)*100,NA()),NA())</f>
        <v>#N/A</v>
      </c>
      <c r="F346" s="5">
        <f ca="1">IFERROR((Kreditvækst[Udlån til erhverv (mia. kr.)]/VLOOKUP(DATE(YEAR(Kreditvækst[[#This Row],[Dato]])-1,MONTH(Kreditvækst[[#This Row],[Dato]])+1,1)-1,Kreditvækst[[Dato]:[Udlån til erhverv (mia. kr.)]],3,FALSE)-1)*100,NA())</f>
        <v>13.721404420149952</v>
      </c>
      <c r="G346" s="5">
        <f ca="1">IFERROR((Kreditvækst[Udlån til husholdninger (mia. kr.)]/VLOOKUP(DATE(YEAR(Kreditvækst[[#This Row],[Dato]])-1,MONTH(Kreditvækst[[#This Row],[Dato]])+1,1)-1,Kreditvækst[[Dato]:[Udlån til husholdninger (mia. kr.)]],4,FALSE)-1)*100,NA())</f>
        <v>8.3687924917523091</v>
      </c>
    </row>
    <row r="347" spans="1:7" x14ac:dyDescent="0.3">
      <c r="A347" s="3">
        <v>39721</v>
      </c>
      <c r="B347" s="5">
        <v>243.7682850271274</v>
      </c>
      <c r="C347" s="5">
        <v>1080.6413692900001</v>
      </c>
      <c r="D347" s="5">
        <v>2191.6697551419998</v>
      </c>
      <c r="E347" s="5">
        <f ca="1">IF(ISNUMBER(Kreditvækst[[#This Row],[Udlån/BNP (pct. af BNP)]]),IFERROR((Kreditvækst[[#This Row],[Udlån/BNP (pct. af BNP)]]/VLOOKUP(DATE(YEAR(Kreditvækst[[#This Row],[Dato]])-1,MONTH(Kreditvækst[[#This Row],[Dato]]),DAY(Kreditvækst[[#This Row],[Dato]])),Kreditvækst[[#All],[Dato]:[Udlån/BNP (pct. af BNP)]],2,FALSE)-1)*100,NA()),NA())</f>
        <v>4.3673630208951986</v>
      </c>
      <c r="F347" s="5">
        <f ca="1">IFERROR((Kreditvækst[Udlån til erhverv (mia. kr.)]/VLOOKUP(DATE(YEAR(Kreditvækst[[#This Row],[Dato]])-1,MONTH(Kreditvækst[[#This Row],[Dato]])+1,1)-1,Kreditvækst[[Dato]:[Udlån til erhverv (mia. kr.)]],3,FALSE)-1)*100,NA())</f>
        <v>12.72159296675679</v>
      </c>
      <c r="G347" s="5">
        <f ca="1">IFERROR((Kreditvækst[Udlån til husholdninger (mia. kr.)]/VLOOKUP(DATE(YEAR(Kreditvækst[[#This Row],[Dato]])-1,MONTH(Kreditvækst[[#This Row],[Dato]])+1,1)-1,Kreditvækst[[Dato]:[Udlån til husholdninger (mia. kr.)]],4,FALSE)-1)*100,NA())</f>
        <v>8.3953179696692803</v>
      </c>
    </row>
    <row r="348" spans="1:7" hidden="1" x14ac:dyDescent="0.3">
      <c r="A348" s="3">
        <v>39752</v>
      </c>
      <c r="B348" s="5"/>
      <c r="C348" s="5">
        <v>1092.4612782889999</v>
      </c>
      <c r="D348" s="5">
        <v>2190.279558531</v>
      </c>
      <c r="E348" s="5" t="e">
        <f ca="1">IF(ISNUMBER(Kreditvækst[[#This Row],[Udlån/BNP (pct. af BNP)]]),IFERROR((Kreditvækst[[#This Row],[Udlån/BNP (pct. af BNP)]]/VLOOKUP(DATE(YEAR(Kreditvækst[[#This Row],[Dato]])-1,MONTH(Kreditvækst[[#This Row],[Dato]]),DAY(Kreditvækst[[#This Row],[Dato]])),Kreditvækst[[#All],[Dato]:[Udlån/BNP (pct. af BNP)]],2,FALSE)-1)*100,NA()),NA())</f>
        <v>#N/A</v>
      </c>
      <c r="F348" s="5">
        <f ca="1">IFERROR((Kreditvækst[Udlån til erhverv (mia. kr.)]/VLOOKUP(DATE(YEAR(Kreditvækst[[#This Row],[Dato]])-1,MONTH(Kreditvækst[[#This Row],[Dato]])+1,1)-1,Kreditvækst[[Dato]:[Udlån til erhverv (mia. kr.)]],3,FALSE)-1)*100,NA())</f>
        <v>13.653347251274429</v>
      </c>
      <c r="G348" s="5">
        <f ca="1">IFERROR((Kreditvækst[Udlån til husholdninger (mia. kr.)]/VLOOKUP(DATE(YEAR(Kreditvækst[[#This Row],[Dato]])-1,MONTH(Kreditvækst[[#This Row],[Dato]])+1,1)-1,Kreditvækst[[Dato]:[Udlån til husholdninger (mia. kr.)]],4,FALSE)-1)*100,NA())</f>
        <v>7.8418073026499835</v>
      </c>
    </row>
    <row r="349" spans="1:7" hidden="1" x14ac:dyDescent="0.3">
      <c r="A349" s="3">
        <v>39782</v>
      </c>
      <c r="B349" s="5"/>
      <c r="C349" s="5">
        <v>1111.961222554</v>
      </c>
      <c r="D349" s="5">
        <v>2192.1305817209995</v>
      </c>
      <c r="E349" s="5" t="e">
        <f ca="1">IF(ISNUMBER(Kreditvækst[[#This Row],[Udlån/BNP (pct. af BNP)]]),IFERROR((Kreditvækst[[#This Row],[Udlån/BNP (pct. af BNP)]]/VLOOKUP(DATE(YEAR(Kreditvækst[[#This Row],[Dato]])-1,MONTH(Kreditvækst[[#This Row],[Dato]]),DAY(Kreditvækst[[#This Row],[Dato]])),Kreditvækst[[#All],[Dato]:[Udlån/BNP (pct. af BNP)]],2,FALSE)-1)*100,NA()),NA())</f>
        <v>#N/A</v>
      </c>
      <c r="F349" s="5">
        <f ca="1">IFERROR((Kreditvækst[Udlån til erhverv (mia. kr.)]/VLOOKUP(DATE(YEAR(Kreditvækst[[#This Row],[Dato]])-1,MONTH(Kreditvækst[[#This Row],[Dato]])+1,1)-1,Kreditvækst[[Dato]:[Udlån til erhverv (mia. kr.)]],3,FALSE)-1)*100,NA())</f>
        <v>12.997823049981472</v>
      </c>
      <c r="G349" s="5">
        <f ca="1">IFERROR((Kreditvækst[Udlån til husholdninger (mia. kr.)]/VLOOKUP(DATE(YEAR(Kreditvækst[[#This Row],[Dato]])-1,MONTH(Kreditvækst[[#This Row],[Dato]])+1,1)-1,Kreditvækst[[Dato]:[Udlån til husholdninger (mia. kr.)]],4,FALSE)-1)*100,NA())</f>
        <v>7.0591807570824727</v>
      </c>
    </row>
    <row r="350" spans="1:7" x14ac:dyDescent="0.3">
      <c r="A350" s="3">
        <v>39813</v>
      </c>
      <c r="B350" s="5">
        <v>245.6599065872914</v>
      </c>
      <c r="C350" s="5">
        <v>1122.3540215890002</v>
      </c>
      <c r="D350" s="5">
        <v>2193.7529308970002</v>
      </c>
      <c r="E350" s="5">
        <f ca="1">IF(ISNUMBER(Kreditvækst[[#This Row],[Udlån/BNP (pct. af BNP)]]),IFERROR((Kreditvækst[[#This Row],[Udlån/BNP (pct. af BNP)]]/VLOOKUP(DATE(YEAR(Kreditvækst[[#This Row],[Dato]])-1,MONTH(Kreditvækst[[#This Row],[Dato]]),DAY(Kreditvækst[[#This Row],[Dato]])),Kreditvækst[[#All],[Dato]:[Udlån/BNP (pct. af BNP)]],2,FALSE)-1)*100,NA()),NA())</f>
        <v>2.8455653195115005</v>
      </c>
      <c r="F350" s="5">
        <f ca="1">IFERROR((Kreditvækst[Udlån til erhverv (mia. kr.)]/VLOOKUP(DATE(YEAR(Kreditvækst[[#This Row],[Dato]])-1,MONTH(Kreditvækst[[#This Row],[Dato]])+1,1)-1,Kreditvækst[[Dato]:[Udlån til erhverv (mia. kr.)]],3,FALSE)-1)*100,NA())</f>
        <v>10.815063143961346</v>
      </c>
      <c r="G350" s="5">
        <f ca="1">IFERROR((Kreditvækst[Udlån til husholdninger (mia. kr.)]/VLOOKUP(DATE(YEAR(Kreditvækst[[#This Row],[Dato]])-1,MONTH(Kreditvækst[[#This Row],[Dato]])+1,1)-1,Kreditvækst[[Dato]:[Udlån til husholdninger (mia. kr.)]],4,FALSE)-1)*100,NA())</f>
        <v>5.3609479332656473</v>
      </c>
    </row>
    <row r="351" spans="1:7" hidden="1" x14ac:dyDescent="0.3">
      <c r="A351" s="3">
        <v>39844</v>
      </c>
      <c r="B351" s="5"/>
      <c r="C351" s="5">
        <v>1107.1437174279999</v>
      </c>
      <c r="D351" s="5">
        <v>2196.9498831860001</v>
      </c>
      <c r="E351" s="5" t="e">
        <f ca="1">IF(ISNUMBER(Kreditvækst[[#This Row],[Udlån/BNP (pct. af BNP)]]),IFERROR((Kreditvækst[[#This Row],[Udlån/BNP (pct. af BNP)]]/VLOOKUP(DATE(YEAR(Kreditvækst[[#This Row],[Dato]])-1,MONTH(Kreditvækst[[#This Row],[Dato]]),DAY(Kreditvækst[[#This Row],[Dato]])),Kreditvækst[[#All],[Dato]:[Udlån/BNP (pct. af BNP)]],2,FALSE)-1)*100,NA()),NA())</f>
        <v>#N/A</v>
      </c>
      <c r="F351" s="5">
        <f ca="1">IFERROR((Kreditvækst[Udlån til erhverv (mia. kr.)]/VLOOKUP(DATE(YEAR(Kreditvækst[[#This Row],[Dato]])-1,MONTH(Kreditvækst[[#This Row],[Dato]])+1,1)-1,Kreditvækst[[Dato]:[Udlån til erhverv (mia. kr.)]],3,FALSE)-1)*100,NA())</f>
        <v>9.698161055302279</v>
      </c>
      <c r="G351" s="5">
        <f ca="1">IFERROR((Kreditvækst[Udlån til husholdninger (mia. kr.)]/VLOOKUP(DATE(YEAR(Kreditvækst[[#This Row],[Dato]])-1,MONTH(Kreditvækst[[#This Row],[Dato]])+1,1)-1,Kreditvækst[[Dato]:[Udlån til husholdninger (mia. kr.)]],4,FALSE)-1)*100,NA())</f>
        <v>5.5107806357184375</v>
      </c>
    </row>
    <row r="352" spans="1:7" hidden="1" x14ac:dyDescent="0.3">
      <c r="A352" s="3">
        <v>39872</v>
      </c>
      <c r="B352" s="5"/>
      <c r="C352" s="5">
        <v>1099.273051679</v>
      </c>
      <c r="D352" s="5">
        <v>2198.4650196929997</v>
      </c>
      <c r="E352" s="5" t="e">
        <f ca="1">IF(ISNUMBER(Kreditvækst[[#This Row],[Udlån/BNP (pct. af BNP)]]),IFERROR((Kreditvækst[[#This Row],[Udlån/BNP (pct. af BNP)]]/VLOOKUP(DATE(YEAR(Kreditvækst[[#This Row],[Dato]])-1,MONTH(Kreditvækst[[#This Row],[Dato]]),DAY(Kreditvækst[[#This Row],[Dato]])),Kreditvækst[[#All],[Dato]:[Udlån/BNP (pct. af BNP)]],2,FALSE)-1)*100,NA()),NA())</f>
        <v>#N/A</v>
      </c>
      <c r="F352" s="5">
        <f ca="1">IFERROR((Kreditvækst[Udlån til erhverv (mia. kr.)]/VLOOKUP(DATE(YEAR(Kreditvækst[[#This Row],[Dato]])-1,MONTH(Kreditvækst[[#This Row],[Dato]])+1,1)-1,Kreditvækst[[Dato]:[Udlån til erhverv (mia. kr.)]],3,FALSE)-1)*100,NA())</f>
        <v>7.762673333979575</v>
      </c>
      <c r="G352" s="5">
        <f ca="1">IFERROR((Kreditvækst[Udlån til husholdninger (mia. kr.)]/VLOOKUP(DATE(YEAR(Kreditvækst[[#This Row],[Dato]])-1,MONTH(Kreditvækst[[#This Row],[Dato]])+1,1)-1,Kreditvækst[[Dato]:[Udlån til husholdninger (mia. kr.)]],4,FALSE)-1)*100,NA())</f>
        <v>5.0911977373522932</v>
      </c>
    </row>
    <row r="353" spans="1:7" x14ac:dyDescent="0.3">
      <c r="A353" s="3">
        <v>39903</v>
      </c>
      <c r="B353" s="5">
        <v>250.91814556009683</v>
      </c>
      <c r="C353" s="5">
        <v>1098.9355214090001</v>
      </c>
      <c r="D353" s="5">
        <v>2210.816087484</v>
      </c>
      <c r="E353" s="5">
        <f ca="1">IF(ISNUMBER(Kreditvækst[[#This Row],[Udlån/BNP (pct. af BNP)]]),IFERROR((Kreditvækst[[#This Row],[Udlån/BNP (pct. af BNP)]]/VLOOKUP(DATE(YEAR(Kreditvækst[[#This Row],[Dato]])-1,MONTH(Kreditvækst[[#This Row],[Dato]]),DAY(Kreditvækst[[#This Row],[Dato]])),Kreditvækst[[#All],[Dato]:[Udlån/BNP (pct. af BNP)]],2,FALSE)-1)*100,NA()),NA())</f>
        <v>3.7723606051497161</v>
      </c>
      <c r="F353" s="5">
        <f ca="1">IFERROR((Kreditvækst[Udlån til erhverv (mia. kr.)]/VLOOKUP(DATE(YEAR(Kreditvækst[[#This Row],[Dato]])-1,MONTH(Kreditvækst[[#This Row],[Dato]])+1,1)-1,Kreditvækst[[Dato]:[Udlån til erhverv (mia. kr.)]],3,FALSE)-1)*100,NA())</f>
        <v>5.7218519718585714</v>
      </c>
      <c r="G353" s="5">
        <f ca="1">IFERROR((Kreditvækst[Udlån til husholdninger (mia. kr.)]/VLOOKUP(DATE(YEAR(Kreditvækst[[#This Row],[Dato]])-1,MONTH(Kreditvækst[[#This Row],[Dato]])+1,1)-1,Kreditvækst[[Dato]:[Udlån til husholdninger (mia. kr.)]],4,FALSE)-1)*100,NA())</f>
        <v>4.5037674656338345</v>
      </c>
    </row>
    <row r="354" spans="1:7" hidden="1" x14ac:dyDescent="0.3">
      <c r="A354" s="3">
        <v>39933</v>
      </c>
      <c r="B354" s="5"/>
      <c r="C354" s="5">
        <v>1097.2446270549999</v>
      </c>
      <c r="D354" s="5">
        <v>2209.2707615879999</v>
      </c>
      <c r="E354" s="5" t="e">
        <f ca="1">IF(ISNUMBER(Kreditvækst[[#This Row],[Udlån/BNP (pct. af BNP)]]),IFERROR((Kreditvækst[[#This Row],[Udlån/BNP (pct. af BNP)]]/VLOOKUP(DATE(YEAR(Kreditvækst[[#This Row],[Dato]])-1,MONTH(Kreditvækst[[#This Row],[Dato]]),DAY(Kreditvækst[[#This Row],[Dato]])),Kreditvækst[[#All],[Dato]:[Udlån/BNP (pct. af BNP)]],2,FALSE)-1)*100,NA()),NA())</f>
        <v>#N/A</v>
      </c>
      <c r="F354" s="5">
        <f ca="1">IFERROR((Kreditvækst[Udlån til erhverv (mia. kr.)]/VLOOKUP(DATE(YEAR(Kreditvækst[[#This Row],[Dato]])-1,MONTH(Kreditvækst[[#This Row],[Dato]])+1,1)-1,Kreditvækst[[Dato]:[Udlån til erhverv (mia. kr.)]],3,FALSE)-1)*100,NA())</f>
        <v>5.583225087436805</v>
      </c>
      <c r="G354" s="5">
        <f ca="1">IFERROR((Kreditvækst[Udlån til husholdninger (mia. kr.)]/VLOOKUP(DATE(YEAR(Kreditvækst[[#This Row],[Dato]])-1,MONTH(Kreditvækst[[#This Row],[Dato]])+1,1)-1,Kreditvækst[[Dato]:[Udlån til husholdninger (mia. kr.)]],4,FALSE)-1)*100,NA())</f>
        <v>4.2816885636944413</v>
      </c>
    </row>
    <row r="355" spans="1:7" hidden="1" x14ac:dyDescent="0.3">
      <c r="A355" s="3">
        <v>39964</v>
      </c>
      <c r="B355" s="5"/>
      <c r="C355" s="5">
        <v>1082.2743921050001</v>
      </c>
      <c r="D355" s="5">
        <v>2211.1678784230003</v>
      </c>
      <c r="E355" s="5" t="e">
        <f ca="1">IF(ISNUMBER(Kreditvækst[[#This Row],[Udlån/BNP (pct. af BNP)]]),IFERROR((Kreditvækst[[#This Row],[Udlån/BNP (pct. af BNP)]]/VLOOKUP(DATE(YEAR(Kreditvækst[[#This Row],[Dato]])-1,MONTH(Kreditvækst[[#This Row],[Dato]]),DAY(Kreditvækst[[#This Row],[Dato]])),Kreditvækst[[#All],[Dato]:[Udlån/BNP (pct. af BNP)]],2,FALSE)-1)*100,NA()),NA())</f>
        <v>#N/A</v>
      </c>
      <c r="F355" s="5">
        <f ca="1">IFERROR((Kreditvækst[Udlån til erhverv (mia. kr.)]/VLOOKUP(DATE(YEAR(Kreditvækst[[#This Row],[Dato]])-1,MONTH(Kreditvækst[[#This Row],[Dato]])+1,1)-1,Kreditvækst[[Dato]:[Udlån til erhverv (mia. kr.)]],3,FALSE)-1)*100,NA())</f>
        <v>2.0102434519917667</v>
      </c>
      <c r="G355" s="5">
        <f ca="1">IFERROR((Kreditvækst[Udlån til husholdninger (mia. kr.)]/VLOOKUP(DATE(YEAR(Kreditvækst[[#This Row],[Dato]])-1,MONTH(Kreditvækst[[#This Row],[Dato]])+1,1)-1,Kreditvækst[[Dato]:[Udlån til husholdninger (mia. kr.)]],4,FALSE)-1)*100,NA())</f>
        <v>3.9133422144588925</v>
      </c>
    </row>
    <row r="356" spans="1:7" x14ac:dyDescent="0.3">
      <c r="A356" s="3">
        <v>39994</v>
      </c>
      <c r="B356" s="5">
        <v>254.64090630605955</v>
      </c>
      <c r="C356" s="5">
        <v>1091.0099237740001</v>
      </c>
      <c r="D356" s="5">
        <v>2221.174085009</v>
      </c>
      <c r="E356" s="5">
        <f ca="1">IF(ISNUMBER(Kreditvækst[[#This Row],[Udlån/BNP (pct. af BNP)]]),IFERROR((Kreditvækst[[#This Row],[Udlån/BNP (pct. af BNP)]]/VLOOKUP(DATE(YEAR(Kreditvækst[[#This Row],[Dato]])-1,MONTH(Kreditvækst[[#This Row],[Dato]]),DAY(Kreditvækst[[#This Row],[Dato]])),Kreditvækst[[#All],[Dato]:[Udlån/BNP (pct. af BNP)]],2,FALSE)-1)*100,NA()),NA())</f>
        <v>4.7650229751637907</v>
      </c>
      <c r="F356" s="5">
        <f ca="1">IFERROR((Kreditvækst[Udlån til erhverv (mia. kr.)]/VLOOKUP(DATE(YEAR(Kreditvækst[[#This Row],[Dato]])-1,MONTH(Kreditvækst[[#This Row],[Dato]])+1,1)-1,Kreditvækst[[Dato]:[Udlån til erhverv (mia. kr.)]],3,FALSE)-1)*100,NA())</f>
        <v>1.6694799033550867</v>
      </c>
      <c r="G356" s="5">
        <f ca="1">IFERROR((Kreditvækst[Udlån til husholdninger (mia. kr.)]/VLOOKUP(DATE(YEAR(Kreditvækst[[#This Row],[Dato]])-1,MONTH(Kreditvækst[[#This Row],[Dato]])+1,1)-1,Kreditvækst[[Dato]:[Udlån til husholdninger (mia. kr.)]],4,FALSE)-1)*100,NA())</f>
        <v>2.9206908636134843</v>
      </c>
    </row>
    <row r="357" spans="1:7" hidden="1" x14ac:dyDescent="0.3">
      <c r="A357" s="3">
        <v>40025</v>
      </c>
      <c r="B357" s="5"/>
      <c r="C357" s="5">
        <v>1076.2137205650001</v>
      </c>
      <c r="D357" s="5">
        <v>2219.5152769410001</v>
      </c>
      <c r="E357" s="5" t="e">
        <f ca="1">IF(ISNUMBER(Kreditvækst[[#This Row],[Udlån/BNP (pct. af BNP)]]),IFERROR((Kreditvækst[[#This Row],[Udlån/BNP (pct. af BNP)]]/VLOOKUP(DATE(YEAR(Kreditvækst[[#This Row],[Dato]])-1,MONTH(Kreditvækst[[#This Row],[Dato]]),DAY(Kreditvækst[[#This Row],[Dato]])),Kreditvækst[[#All],[Dato]:[Udlån/BNP (pct. af BNP)]],2,FALSE)-1)*100,NA()),NA())</f>
        <v>#N/A</v>
      </c>
      <c r="F357" s="5">
        <f ca="1">IFERROR((Kreditvækst[Udlån til erhverv (mia. kr.)]/VLOOKUP(DATE(YEAR(Kreditvækst[[#This Row],[Dato]])-1,MONTH(Kreditvækst[[#This Row],[Dato]])+1,1)-1,Kreditvækst[[Dato]:[Udlån til erhverv (mia. kr.)]],3,FALSE)-1)*100,NA())</f>
        <v>1.7222908555843741</v>
      </c>
      <c r="G357" s="5">
        <f ca="1">IFERROR((Kreditvækst[Udlån til husholdninger (mia. kr.)]/VLOOKUP(DATE(YEAR(Kreditvækst[[#This Row],[Dato]])-1,MONTH(Kreditvækst[[#This Row],[Dato]])+1,1)-1,Kreditvækst[[Dato]:[Udlån til husholdninger (mia. kr.)]],4,FALSE)-1)*100,NA())</f>
        <v>2.5758670729891575</v>
      </c>
    </row>
    <row r="358" spans="1:7" hidden="1" x14ac:dyDescent="0.3">
      <c r="A358" s="3">
        <v>40056</v>
      </c>
      <c r="B358" s="5"/>
      <c r="C358" s="5">
        <v>1076.1082695939999</v>
      </c>
      <c r="D358" s="5">
        <v>2221.4692566439999</v>
      </c>
      <c r="E358" s="5" t="e">
        <f ca="1">IF(ISNUMBER(Kreditvækst[[#This Row],[Udlån/BNP (pct. af BNP)]]),IFERROR((Kreditvækst[[#This Row],[Udlån/BNP (pct. af BNP)]]/VLOOKUP(DATE(YEAR(Kreditvækst[[#This Row],[Dato]])-1,MONTH(Kreditvækst[[#This Row],[Dato]]),DAY(Kreditvækst[[#This Row],[Dato]])),Kreditvækst[[#All],[Dato]:[Udlån/BNP (pct. af BNP)]],2,FALSE)-1)*100,NA()),NA())</f>
        <v>#N/A</v>
      </c>
      <c r="F358" s="5">
        <f ca="1">IFERROR((Kreditvækst[Udlån til erhverv (mia. kr.)]/VLOOKUP(DATE(YEAR(Kreditvækst[[#This Row],[Dato]])-1,MONTH(Kreditvækst[[#This Row],[Dato]])+1,1)-1,Kreditvækst[[Dato]:[Udlån til erhverv (mia. kr.)]],3,FALSE)-1)*100,NA())</f>
        <v>0.59413127887135708</v>
      </c>
      <c r="G358" s="5">
        <f ca="1">IFERROR((Kreditvækst[Udlån til husholdninger (mia. kr.)]/VLOOKUP(DATE(YEAR(Kreditvækst[[#This Row],[Dato]])-1,MONTH(Kreditvækst[[#This Row],[Dato]])+1,1)-1,Kreditvækst[[Dato]:[Udlån til husholdninger (mia. kr.)]],4,FALSE)-1)*100,NA())</f>
        <v>2.4823250576855083</v>
      </c>
    </row>
    <row r="359" spans="1:7" x14ac:dyDescent="0.3">
      <c r="A359" s="3">
        <v>40086</v>
      </c>
      <c r="B359" s="5">
        <v>261.60631854929227</v>
      </c>
      <c r="C359" s="5">
        <v>1069.6730538209999</v>
      </c>
      <c r="D359" s="5">
        <v>2235.1156497530001</v>
      </c>
      <c r="E359" s="5">
        <f ca="1">IF(ISNUMBER(Kreditvækst[[#This Row],[Udlån/BNP (pct. af BNP)]]),IFERROR((Kreditvækst[[#This Row],[Udlån/BNP (pct. af BNP)]]/VLOOKUP(DATE(YEAR(Kreditvækst[[#This Row],[Dato]])-1,MONTH(Kreditvækst[[#This Row],[Dato]]),DAY(Kreditvækst[[#This Row],[Dato]])),Kreditvækst[[#All],[Dato]:[Udlån/BNP (pct. af BNP)]],2,FALSE)-1)*100,NA()),NA())</f>
        <v>7.3176186640439234</v>
      </c>
      <c r="F359" s="5">
        <f ca="1">IFERROR((Kreditvækst[Udlån til erhverv (mia. kr.)]/VLOOKUP(DATE(YEAR(Kreditvækst[[#This Row],[Dato]])-1,MONTH(Kreditvækst[[#This Row],[Dato]])+1,1)-1,Kreditvækst[[Dato]:[Udlån til erhverv (mia. kr.)]],3,FALSE)-1)*100,NA())</f>
        <v>-1.0149820079723981</v>
      </c>
      <c r="G359" s="5">
        <f ca="1">IFERROR((Kreditvækst[Udlån til husholdninger (mia. kr.)]/VLOOKUP(DATE(YEAR(Kreditvækst[[#This Row],[Dato]])-1,MONTH(Kreditvækst[[#This Row],[Dato]])+1,1)-1,Kreditvækst[[Dato]:[Udlån til husholdninger (mia. kr.)]],4,FALSE)-1)*100,NA())</f>
        <v>1.9823193941089556</v>
      </c>
    </row>
    <row r="360" spans="1:7" hidden="1" x14ac:dyDescent="0.3">
      <c r="A360" s="3">
        <v>40117</v>
      </c>
      <c r="B360" s="5"/>
      <c r="C360" s="5">
        <v>1065.953810257</v>
      </c>
      <c r="D360" s="5">
        <v>2234.3039459450001</v>
      </c>
      <c r="E360" s="5" t="e">
        <f ca="1">IF(ISNUMBER(Kreditvækst[[#This Row],[Udlån/BNP (pct. af BNP)]]),IFERROR((Kreditvækst[[#This Row],[Udlån/BNP (pct. af BNP)]]/VLOOKUP(DATE(YEAR(Kreditvækst[[#This Row],[Dato]])-1,MONTH(Kreditvækst[[#This Row],[Dato]]),DAY(Kreditvækst[[#This Row],[Dato]])),Kreditvækst[[#All],[Dato]:[Udlån/BNP (pct. af BNP)]],2,FALSE)-1)*100,NA()),NA())</f>
        <v>#N/A</v>
      </c>
      <c r="F360" s="5">
        <f ca="1">IFERROR((Kreditvækst[Udlån til erhverv (mia. kr.)]/VLOOKUP(DATE(YEAR(Kreditvækst[[#This Row],[Dato]])-1,MONTH(Kreditvækst[[#This Row],[Dato]])+1,1)-1,Kreditvækst[[Dato]:[Udlån til erhverv (mia. kr.)]],3,FALSE)-1)*100,NA())</f>
        <v>-2.4263988627144406</v>
      </c>
      <c r="G360" s="5">
        <f ca="1">IFERROR((Kreditvækst[Udlån til husholdninger (mia. kr.)]/VLOOKUP(DATE(YEAR(Kreditvækst[[#This Row],[Dato]])-1,MONTH(Kreditvækst[[#This Row],[Dato]])+1,1)-1,Kreditvækst[[Dato]:[Udlån til husholdninger (mia. kr.)]],4,FALSE)-1)*100,NA())</f>
        <v>2.0099894208722269</v>
      </c>
    </row>
    <row r="361" spans="1:7" hidden="1" x14ac:dyDescent="0.3">
      <c r="A361" s="3">
        <v>40147</v>
      </c>
      <c r="B361" s="5"/>
      <c r="C361" s="5">
        <v>1076.7582748120001</v>
      </c>
      <c r="D361" s="5">
        <v>2239.3288273939997</v>
      </c>
      <c r="E361" s="5" t="e">
        <f ca="1">IF(ISNUMBER(Kreditvækst[[#This Row],[Udlån/BNP (pct. af BNP)]]),IFERROR((Kreditvækst[[#This Row],[Udlån/BNP (pct. af BNP)]]/VLOOKUP(DATE(YEAR(Kreditvækst[[#This Row],[Dato]])-1,MONTH(Kreditvækst[[#This Row],[Dato]]),DAY(Kreditvækst[[#This Row],[Dato]])),Kreditvækst[[#All],[Dato]:[Udlån/BNP (pct. af BNP)]],2,FALSE)-1)*100,NA()),NA())</f>
        <v>#N/A</v>
      </c>
      <c r="F361" s="5">
        <f ca="1">IFERROR((Kreditvækst[Udlån til erhverv (mia. kr.)]/VLOOKUP(DATE(YEAR(Kreditvækst[[#This Row],[Dato]])-1,MONTH(Kreditvækst[[#This Row],[Dato]])+1,1)-1,Kreditvækst[[Dato]:[Udlån til erhverv (mia. kr.)]],3,FALSE)-1)*100,NA())</f>
        <v>-3.1658431092717598</v>
      </c>
      <c r="G361" s="5">
        <f ca="1">IFERROR((Kreditvækst[Udlån til husholdninger (mia. kr.)]/VLOOKUP(DATE(YEAR(Kreditvækst[[#This Row],[Dato]])-1,MONTH(Kreditvækst[[#This Row],[Dato]])+1,1)-1,Kreditvækst[[Dato]:[Udlån til husholdninger (mia. kr.)]],4,FALSE)-1)*100,NA())</f>
        <v>2.1530763754021409</v>
      </c>
    </row>
    <row r="362" spans="1:7" x14ac:dyDescent="0.3">
      <c r="A362" s="3">
        <v>40178</v>
      </c>
      <c r="B362" s="5">
        <v>266.23468046146451</v>
      </c>
      <c r="C362" s="5">
        <v>1077.6703703530002</v>
      </c>
      <c r="D362" s="5">
        <v>2259.1236989489998</v>
      </c>
      <c r="E362" s="5">
        <f ca="1">IF(ISNUMBER(Kreditvækst[[#This Row],[Udlån/BNP (pct. af BNP)]]),IFERROR((Kreditvækst[[#This Row],[Udlån/BNP (pct. af BNP)]]/VLOOKUP(DATE(YEAR(Kreditvækst[[#This Row],[Dato]])-1,MONTH(Kreditvækst[[#This Row],[Dato]]),DAY(Kreditvækst[[#This Row],[Dato]])),Kreditvækst[[#All],[Dato]:[Udlån/BNP (pct. af BNP)]],2,FALSE)-1)*100,NA()),NA())</f>
        <v>8.3753080264492361</v>
      </c>
      <c r="F362" s="5">
        <f ca="1">IFERROR((Kreditvækst[Udlån til erhverv (mia. kr.)]/VLOOKUP(DATE(YEAR(Kreditvækst[[#This Row],[Dato]])-1,MONTH(Kreditvækst[[#This Row],[Dato]])+1,1)-1,Kreditvækst[[Dato]:[Udlån til erhverv (mia. kr.)]],3,FALSE)-1)*100,NA())</f>
        <v>-3.9812439191635907</v>
      </c>
      <c r="G362" s="5">
        <f ca="1">IFERROR((Kreditvækst[Udlån til husholdninger (mia. kr.)]/VLOOKUP(DATE(YEAR(Kreditvækst[[#This Row],[Dato]])-1,MONTH(Kreditvækst[[#This Row],[Dato]])+1,1)-1,Kreditvækst[[Dato]:[Udlån til husholdninger (mia. kr.)]],4,FALSE)-1)*100,NA())</f>
        <v>2.9798600895895033</v>
      </c>
    </row>
    <row r="363" spans="1:7" hidden="1" x14ac:dyDescent="0.3">
      <c r="A363" s="3">
        <v>40209</v>
      </c>
      <c r="B363" s="5"/>
      <c r="C363" s="5">
        <v>1070.1753828800001</v>
      </c>
      <c r="D363" s="5">
        <v>2253.432464604</v>
      </c>
      <c r="E363" s="5" t="e">
        <f ca="1">IF(ISNUMBER(Kreditvækst[[#This Row],[Udlån/BNP (pct. af BNP)]]),IFERROR((Kreditvækst[[#This Row],[Udlån/BNP (pct. af BNP)]]/VLOOKUP(DATE(YEAR(Kreditvækst[[#This Row],[Dato]])-1,MONTH(Kreditvækst[[#This Row],[Dato]]),DAY(Kreditvækst[[#This Row],[Dato]])),Kreditvækst[[#All],[Dato]:[Udlån/BNP (pct. af BNP)]],2,FALSE)-1)*100,NA()),NA())</f>
        <v>#N/A</v>
      </c>
      <c r="F363" s="5">
        <f ca="1">IFERROR((Kreditvækst[Udlån til erhverv (mia. kr.)]/VLOOKUP(DATE(YEAR(Kreditvækst[[#This Row],[Dato]])-1,MONTH(Kreditvækst[[#This Row],[Dato]])+1,1)-1,Kreditvækst[[Dato]:[Udlån til erhverv (mia. kr.)]],3,FALSE)-1)*100,NA())</f>
        <v>-3.3390727839634704</v>
      </c>
      <c r="G363" s="5">
        <f ca="1">IFERROR((Kreditvækst[Udlån til husholdninger (mia. kr.)]/VLOOKUP(DATE(YEAR(Kreditvækst[[#This Row],[Dato]])-1,MONTH(Kreditvækst[[#This Row],[Dato]])+1,1)-1,Kreditvækst[[Dato]:[Udlån til husholdninger (mia. kr.)]],4,FALSE)-1)*100,NA())</f>
        <v>2.5709544787653194</v>
      </c>
    </row>
    <row r="364" spans="1:7" hidden="1" x14ac:dyDescent="0.3">
      <c r="A364" s="3">
        <v>40237</v>
      </c>
      <c r="B364" s="5"/>
      <c r="C364" s="5">
        <v>1084.422957254</v>
      </c>
      <c r="D364" s="5">
        <v>2253.525462003</v>
      </c>
      <c r="E364" s="5" t="e">
        <f ca="1">IF(ISNUMBER(Kreditvækst[[#This Row],[Udlån/BNP (pct. af BNP)]]),IFERROR((Kreditvækst[[#This Row],[Udlån/BNP (pct. af BNP)]]/VLOOKUP(DATE(YEAR(Kreditvækst[[#This Row],[Dato]])-1,MONTH(Kreditvækst[[#This Row],[Dato]]),DAY(Kreditvækst[[#This Row],[Dato]])),Kreditvækst[[#All],[Dato]:[Udlån/BNP (pct. af BNP)]],2,FALSE)-1)*100,NA()),NA())</f>
        <v>#N/A</v>
      </c>
      <c r="F364" s="5">
        <f ca="1">IFERROR((Kreditvækst[Udlån til erhverv (mia. kr.)]/VLOOKUP(DATE(YEAR(Kreditvækst[[#This Row],[Dato]])-1,MONTH(Kreditvækst[[#This Row],[Dato]])+1,1)-1,Kreditvækst[[Dato]:[Udlån til erhverv (mia. kr.)]],3,FALSE)-1)*100,NA())</f>
        <v>-1.3509013436032391</v>
      </c>
      <c r="G364" s="5">
        <f ca="1">IFERROR((Kreditvækst[Udlån til husholdninger (mia. kr.)]/VLOOKUP(DATE(YEAR(Kreditvækst[[#This Row],[Dato]])-1,MONTH(Kreditvækst[[#This Row],[Dato]])+1,1)-1,Kreditvækst[[Dato]:[Udlån til husholdninger (mia. kr.)]],4,FALSE)-1)*100,NA())</f>
        <v>2.5044948096417441</v>
      </c>
    </row>
    <row r="365" spans="1:7" x14ac:dyDescent="0.3">
      <c r="A365" s="3">
        <v>40268</v>
      </c>
      <c r="B365" s="5">
        <v>267.39001330695669</v>
      </c>
      <c r="C365" s="5">
        <v>1084.51135191</v>
      </c>
      <c r="D365" s="5">
        <v>2263.5904719199998</v>
      </c>
      <c r="E365" s="5">
        <f ca="1">IF(ISNUMBER(Kreditvækst[[#This Row],[Udlån/BNP (pct. af BNP)]]),IFERROR((Kreditvækst[[#This Row],[Udlån/BNP (pct. af BNP)]]/VLOOKUP(DATE(YEAR(Kreditvækst[[#This Row],[Dato]])-1,MONTH(Kreditvækst[[#This Row],[Dato]]),DAY(Kreditvækst[[#This Row],[Dato]])),Kreditvækst[[#All],[Dato]:[Udlån/BNP (pct. af BNP)]],2,FALSE)-1)*100,NA()),NA())</f>
        <v>6.5646379260820398</v>
      </c>
      <c r="F365" s="5">
        <f ca="1">IFERROR((Kreditvækst[Udlån til erhverv (mia. kr.)]/VLOOKUP(DATE(YEAR(Kreditvækst[[#This Row],[Dato]])-1,MONTH(Kreditvækst[[#This Row],[Dato]])+1,1)-1,Kreditvækst[[Dato]:[Udlån til erhverv (mia. kr.)]],3,FALSE)-1)*100,NA())</f>
        <v>-1.3125583091996296</v>
      </c>
      <c r="G365" s="5">
        <f ca="1">IFERROR((Kreditvækst[Udlån til husholdninger (mia. kr.)]/VLOOKUP(DATE(YEAR(Kreditvækst[[#This Row],[Dato]])-1,MONTH(Kreditvækst[[#This Row],[Dato]])+1,1)-1,Kreditvækst[[Dato]:[Udlån til husholdninger (mia. kr.)]],4,FALSE)-1)*100,NA())</f>
        <v>2.3870997110419623</v>
      </c>
    </row>
    <row r="366" spans="1:7" hidden="1" x14ac:dyDescent="0.3">
      <c r="A366" s="3">
        <v>40298</v>
      </c>
      <c r="B366" s="5"/>
      <c r="C366" s="5">
        <v>1084.4570840010001</v>
      </c>
      <c r="D366" s="5">
        <v>2255.9370209570002</v>
      </c>
      <c r="E366" s="5" t="e">
        <f ca="1">IF(ISNUMBER(Kreditvækst[[#This Row],[Udlån/BNP (pct. af BNP)]]),IFERROR((Kreditvækst[[#This Row],[Udlån/BNP (pct. af BNP)]]/VLOOKUP(DATE(YEAR(Kreditvækst[[#This Row],[Dato]])-1,MONTH(Kreditvækst[[#This Row],[Dato]]),DAY(Kreditvækst[[#This Row],[Dato]])),Kreditvækst[[#All],[Dato]:[Udlån/BNP (pct. af BNP)]],2,FALSE)-1)*100,NA()),NA())</f>
        <v>#N/A</v>
      </c>
      <c r="F366" s="5">
        <f ca="1">IFERROR((Kreditvækst[Udlån til erhverv (mia. kr.)]/VLOOKUP(DATE(YEAR(Kreditvækst[[#This Row],[Dato]])-1,MONTH(Kreditvækst[[#This Row],[Dato]])+1,1)-1,Kreditvækst[[Dato]:[Udlån til erhverv (mia. kr.)]],3,FALSE)-1)*100,NA())</f>
        <v>-1.1654231644151691</v>
      </c>
      <c r="G366" s="5">
        <f ca="1">IFERROR((Kreditvækst[Udlån til husholdninger (mia. kr.)]/VLOOKUP(DATE(YEAR(Kreditvækst[[#This Row],[Dato]])-1,MONTH(Kreditvækst[[#This Row],[Dato]])+1,1)-1,Kreditvækst[[Dato]:[Udlån til husholdninger (mia. kr.)]],4,FALSE)-1)*100,NA())</f>
        <v>2.1122924442025903</v>
      </c>
    </row>
    <row r="367" spans="1:7" hidden="1" x14ac:dyDescent="0.3">
      <c r="A367" s="3">
        <v>40329</v>
      </c>
      <c r="B367" s="5"/>
      <c r="C367" s="5">
        <v>1084.707725518</v>
      </c>
      <c r="D367" s="5">
        <v>2260.125331108</v>
      </c>
      <c r="E367" s="5" t="e">
        <f ca="1">IF(ISNUMBER(Kreditvækst[[#This Row],[Udlån/BNP (pct. af BNP)]]),IFERROR((Kreditvækst[[#This Row],[Udlån/BNP (pct. af BNP)]]/VLOOKUP(DATE(YEAR(Kreditvækst[[#This Row],[Dato]])-1,MONTH(Kreditvækst[[#This Row],[Dato]]),DAY(Kreditvækst[[#This Row],[Dato]])),Kreditvækst[[#All],[Dato]:[Udlån/BNP (pct. af BNP)]],2,FALSE)-1)*100,NA()),NA())</f>
        <v>#N/A</v>
      </c>
      <c r="F367" s="5">
        <f ca="1">IFERROR((Kreditvækst[Udlån til erhverv (mia. kr.)]/VLOOKUP(DATE(YEAR(Kreditvækst[[#This Row],[Dato]])-1,MONTH(Kreditvækst[[#This Row],[Dato]])+1,1)-1,Kreditvækst[[Dato]:[Udlån til erhverv (mia. kr.)]],3,FALSE)-1)*100,NA())</f>
        <v>0.22483516479283594</v>
      </c>
      <c r="G367" s="5">
        <f ca="1">IFERROR((Kreditvækst[Udlån til husholdninger (mia. kr.)]/VLOOKUP(DATE(YEAR(Kreditvækst[[#This Row],[Dato]])-1,MONTH(Kreditvækst[[#This Row],[Dato]])+1,1)-1,Kreditvækst[[Dato]:[Udlån til husholdninger (mia. kr.)]],4,FALSE)-1)*100,NA())</f>
        <v>2.2140993075530746</v>
      </c>
    </row>
    <row r="368" spans="1:7" x14ac:dyDescent="0.3">
      <c r="A368" s="3">
        <v>40359</v>
      </c>
      <c r="B368" s="5">
        <v>263.35223329922655</v>
      </c>
      <c r="C368" s="5">
        <v>1090.7487736520002</v>
      </c>
      <c r="D368" s="5">
        <v>2275.0515738939998</v>
      </c>
      <c r="E368" s="5">
        <f ca="1">IF(ISNUMBER(Kreditvækst[[#This Row],[Udlån/BNP (pct. af BNP)]]),IFERROR((Kreditvækst[[#This Row],[Udlån/BNP (pct. af BNP)]]/VLOOKUP(DATE(YEAR(Kreditvækst[[#This Row],[Dato]])-1,MONTH(Kreditvækst[[#This Row],[Dato]]),DAY(Kreditvækst[[#This Row],[Dato]])),Kreditvækst[[#All],[Dato]:[Udlån/BNP (pct. af BNP)]],2,FALSE)-1)*100,NA()),NA())</f>
        <v>3.4210241863876556</v>
      </c>
      <c r="F368" s="5">
        <f ca="1">IFERROR((Kreditvækst[Udlån til erhverv (mia. kr.)]/VLOOKUP(DATE(YEAR(Kreditvækst[[#This Row],[Dato]])-1,MONTH(Kreditvækst[[#This Row],[Dato]])+1,1)-1,Kreditvækst[[Dato]:[Udlån til erhverv (mia. kr.)]],3,FALSE)-1)*100,NA())</f>
        <v>-2.393654872510087E-2</v>
      </c>
      <c r="G368" s="5">
        <f ca="1">IFERROR((Kreditvækst[Udlån til husholdninger (mia. kr.)]/VLOOKUP(DATE(YEAR(Kreditvækst[[#This Row],[Dato]])-1,MONTH(Kreditvækst[[#This Row],[Dato]])+1,1)-1,Kreditvækst[[Dato]:[Udlån til husholdninger (mia. kr.)]],4,FALSE)-1)*100,NA())</f>
        <v>2.4256310772138967</v>
      </c>
    </row>
    <row r="369" spans="1:7" hidden="1" x14ac:dyDescent="0.3">
      <c r="A369" s="3">
        <v>40390</v>
      </c>
      <c r="B369" s="5"/>
      <c r="C369" s="5">
        <v>1071.156260747</v>
      </c>
      <c r="D369" s="5">
        <v>2274.4537198039998</v>
      </c>
      <c r="E369" s="5" t="e">
        <f ca="1">IF(ISNUMBER(Kreditvækst[[#This Row],[Udlån/BNP (pct. af BNP)]]),IFERROR((Kreditvækst[[#This Row],[Udlån/BNP (pct. af BNP)]]/VLOOKUP(DATE(YEAR(Kreditvækst[[#This Row],[Dato]])-1,MONTH(Kreditvækst[[#This Row],[Dato]]),DAY(Kreditvækst[[#This Row],[Dato]])),Kreditvækst[[#All],[Dato]:[Udlån/BNP (pct. af BNP)]],2,FALSE)-1)*100,NA()),NA())</f>
        <v>#N/A</v>
      </c>
      <c r="F369" s="5">
        <f ca="1">IFERROR((Kreditvækst[Udlån til erhverv (mia. kr.)]/VLOOKUP(DATE(YEAR(Kreditvækst[[#This Row],[Dato]])-1,MONTH(Kreditvækst[[#This Row],[Dato]])+1,1)-1,Kreditvækst[[Dato]:[Udlån til erhverv (mia. kr.)]],3,FALSE)-1)*100,NA())</f>
        <v>-0.46993080661943409</v>
      </c>
      <c r="G369" s="5">
        <f ca="1">IFERROR((Kreditvækst[Udlån til husholdninger (mia. kr.)]/VLOOKUP(DATE(YEAR(Kreditvækst[[#This Row],[Dato]])-1,MONTH(Kreditvækst[[#This Row],[Dato]])+1,1)-1,Kreditvækst[[Dato]:[Udlån til husholdninger (mia. kr.)]],4,FALSE)-1)*100,NA())</f>
        <v>2.4752450876894816</v>
      </c>
    </row>
    <row r="370" spans="1:7" hidden="1" x14ac:dyDescent="0.3">
      <c r="A370" s="3">
        <v>40421</v>
      </c>
      <c r="B370" s="5"/>
      <c r="C370" s="5">
        <v>1078.4714689699999</v>
      </c>
      <c r="D370" s="5">
        <v>2281.065360049</v>
      </c>
      <c r="E370" s="5" t="e">
        <f ca="1">IF(ISNUMBER(Kreditvækst[[#This Row],[Udlån/BNP (pct. af BNP)]]),IFERROR((Kreditvækst[[#This Row],[Udlån/BNP (pct. af BNP)]]/VLOOKUP(DATE(YEAR(Kreditvækst[[#This Row],[Dato]])-1,MONTH(Kreditvækst[[#This Row],[Dato]]),DAY(Kreditvækst[[#This Row],[Dato]])),Kreditvækst[[#All],[Dato]:[Udlån/BNP (pct. af BNP)]],2,FALSE)-1)*100,NA()),NA())</f>
        <v>#N/A</v>
      </c>
      <c r="F370" s="5">
        <f ca="1">IFERROR((Kreditvækst[Udlån til erhverv (mia. kr.)]/VLOOKUP(DATE(YEAR(Kreditvækst[[#This Row],[Dato]])-1,MONTH(Kreditvækst[[#This Row],[Dato]])+1,1)-1,Kreditvækst[[Dato]:[Udlån til erhverv (mia. kr.)]],3,FALSE)-1)*100,NA())</f>
        <v>0.21960609752507132</v>
      </c>
      <c r="G370" s="5">
        <f ca="1">IFERROR((Kreditvækst[Udlån til husholdninger (mia. kr.)]/VLOOKUP(DATE(YEAR(Kreditvækst[[#This Row],[Dato]])-1,MONTH(Kreditvækst[[#This Row],[Dato]])+1,1)-1,Kreditvækst[[Dato]:[Udlån til husholdninger (mia. kr.)]],4,FALSE)-1)*100,NA())</f>
        <v>2.682733655969316</v>
      </c>
    </row>
    <row r="371" spans="1:7" x14ac:dyDescent="0.3">
      <c r="A371" s="3">
        <v>40451</v>
      </c>
      <c r="B371" s="5">
        <v>258.59150486673104</v>
      </c>
      <c r="C371" s="5">
        <v>1072.3906533680001</v>
      </c>
      <c r="D371" s="5">
        <v>2289.281099414</v>
      </c>
      <c r="E371" s="5">
        <f ca="1">IF(ISNUMBER(Kreditvækst[[#This Row],[Udlån/BNP (pct. af BNP)]]),IFERROR((Kreditvækst[[#This Row],[Udlån/BNP (pct. af BNP)]]/VLOOKUP(DATE(YEAR(Kreditvækst[[#This Row],[Dato]])-1,MONTH(Kreditvækst[[#This Row],[Dato]]),DAY(Kreditvækst[[#This Row],[Dato]])),Kreditvækst[[#All],[Dato]:[Udlån/BNP (pct. af BNP)]],2,FALSE)-1)*100,NA()),NA())</f>
        <v>-1.1524238784749286</v>
      </c>
      <c r="F371" s="5">
        <f ca="1">IFERROR((Kreditvækst[Udlån til erhverv (mia. kr.)]/VLOOKUP(DATE(YEAR(Kreditvækst[[#This Row],[Dato]])-1,MONTH(Kreditvækst[[#This Row],[Dato]])+1,1)-1,Kreditvækst[[Dato]:[Udlån til erhverv (mia. kr.)]],3,FALSE)-1)*100,NA())</f>
        <v>0.25405889559362294</v>
      </c>
      <c r="G371" s="5">
        <f ca="1">IFERROR((Kreditvækst[Udlån til husholdninger (mia. kr.)]/VLOOKUP(DATE(YEAR(Kreditvækst[[#This Row],[Dato]])-1,MONTH(Kreditvækst[[#This Row],[Dato]])+1,1)-1,Kreditvækst[[Dato]:[Udlån til husholdninger (mia. kr.)]],4,FALSE)-1)*100,NA())</f>
        <v>2.4233846542565107</v>
      </c>
    </row>
    <row r="372" spans="1:7" hidden="1" x14ac:dyDescent="0.3">
      <c r="A372" s="3">
        <v>40482</v>
      </c>
      <c r="B372" s="5"/>
      <c r="C372" s="5">
        <v>1063.169834001</v>
      </c>
      <c r="D372" s="5">
        <v>2287.7333249439998</v>
      </c>
      <c r="E372" s="5" t="e">
        <f ca="1">IF(ISNUMBER(Kreditvækst[[#This Row],[Udlån/BNP (pct. af BNP)]]),IFERROR((Kreditvækst[[#This Row],[Udlån/BNP (pct. af BNP)]]/VLOOKUP(DATE(YEAR(Kreditvækst[[#This Row],[Dato]])-1,MONTH(Kreditvækst[[#This Row],[Dato]]),DAY(Kreditvækst[[#This Row],[Dato]])),Kreditvækst[[#All],[Dato]:[Udlån/BNP (pct. af BNP)]],2,FALSE)-1)*100,NA()),NA())</f>
        <v>#N/A</v>
      </c>
      <c r="F372" s="5">
        <f ca="1">IFERROR((Kreditvækst[Udlån til erhverv (mia. kr.)]/VLOOKUP(DATE(YEAR(Kreditvækst[[#This Row],[Dato]])-1,MONTH(Kreditvækst[[#This Row],[Dato]])+1,1)-1,Kreditvækst[[Dato]:[Udlån til erhverv (mia. kr.)]],3,FALSE)-1)*100,NA())</f>
        <v>-0.26117231621215486</v>
      </c>
      <c r="G372" s="5">
        <f ca="1">IFERROR((Kreditvækst[Udlån til husholdninger (mia. kr.)]/VLOOKUP(DATE(YEAR(Kreditvækst[[#This Row],[Dato]])-1,MONTH(Kreditvækst[[#This Row],[Dato]])+1,1)-1,Kreditvækst[[Dato]:[Udlån til husholdninger (mia. kr.)]],4,FALSE)-1)*100,NA())</f>
        <v>2.3913209792234325</v>
      </c>
    </row>
    <row r="373" spans="1:7" hidden="1" x14ac:dyDescent="0.3">
      <c r="A373" s="3">
        <v>40512</v>
      </c>
      <c r="B373" s="5"/>
      <c r="C373" s="5">
        <v>1066.611651144</v>
      </c>
      <c r="D373" s="5">
        <v>2288.5894578179996</v>
      </c>
      <c r="E373" s="5" t="e">
        <f ca="1">IF(ISNUMBER(Kreditvækst[[#This Row],[Udlån/BNP (pct. af BNP)]]),IFERROR((Kreditvækst[[#This Row],[Udlån/BNP (pct. af BNP)]]/VLOOKUP(DATE(YEAR(Kreditvækst[[#This Row],[Dato]])-1,MONTH(Kreditvækst[[#This Row],[Dato]]),DAY(Kreditvækst[[#This Row],[Dato]])),Kreditvækst[[#All],[Dato]:[Udlån/BNP (pct. af BNP)]],2,FALSE)-1)*100,NA()),NA())</f>
        <v>#N/A</v>
      </c>
      <c r="F373" s="5">
        <f ca="1">IFERROR((Kreditvækst[Udlån til erhverv (mia. kr.)]/VLOOKUP(DATE(YEAR(Kreditvækst[[#This Row],[Dato]])-1,MONTH(Kreditvækst[[#This Row],[Dato]])+1,1)-1,Kreditvækst[[Dato]:[Udlån til erhverv (mia. kr.)]],3,FALSE)-1)*100,NA())</f>
        <v>-0.94233068882351168</v>
      </c>
      <c r="G373" s="5">
        <f ca="1">IFERROR((Kreditvækst[Udlån til husholdninger (mia. kr.)]/VLOOKUP(DATE(YEAR(Kreditvækst[[#This Row],[Dato]])-1,MONTH(Kreditvækst[[#This Row],[Dato]])+1,1)-1,Kreditvækst[[Dato]:[Udlån til husholdninger (mia. kr.)]],4,FALSE)-1)*100,NA())</f>
        <v>2.1997944125663027</v>
      </c>
    </row>
    <row r="374" spans="1:7" x14ac:dyDescent="0.3">
      <c r="A374" s="3">
        <v>40543</v>
      </c>
      <c r="B374" s="5">
        <v>254.03252266939259</v>
      </c>
      <c r="C374" s="5">
        <v>1071.9693674929999</v>
      </c>
      <c r="D374" s="5">
        <v>2296.1580314860003</v>
      </c>
      <c r="E374" s="5">
        <f ca="1">IF(ISNUMBER(Kreditvækst[[#This Row],[Udlån/BNP (pct. af BNP)]]),IFERROR((Kreditvækst[[#This Row],[Udlån/BNP (pct. af BNP)]]/VLOOKUP(DATE(YEAR(Kreditvækst[[#This Row],[Dato]])-1,MONTH(Kreditvækst[[#This Row],[Dato]]),DAY(Kreditvækst[[#This Row],[Dato]])),Kreditvækst[[#All],[Dato]:[Udlån/BNP (pct. af BNP)]],2,FALSE)-1)*100,NA()),NA())</f>
        <v>-4.5832337736473434</v>
      </c>
      <c r="F374" s="5">
        <f ca="1">IFERROR((Kreditvækst[Udlån til erhverv (mia. kr.)]/VLOOKUP(DATE(YEAR(Kreditvækst[[#This Row],[Dato]])-1,MONTH(Kreditvækst[[#This Row],[Dato]])+1,1)-1,Kreditvækst[[Dato]:[Udlån til erhverv (mia. kr.)]],3,FALSE)-1)*100,NA())</f>
        <v>-0.52901174763975156</v>
      </c>
      <c r="G374" s="5">
        <f ca="1">IFERROR((Kreditvækst[Udlån til husholdninger (mia. kr.)]/VLOOKUP(DATE(YEAR(Kreditvækst[[#This Row],[Dato]])-1,MONTH(Kreditvækst[[#This Row],[Dato]])+1,1)-1,Kreditvækst[[Dato]:[Udlån til husholdninger (mia. kr.)]],4,FALSE)-1)*100,NA())</f>
        <v>1.6393229177414925</v>
      </c>
    </row>
    <row r="375" spans="1:7" hidden="1" x14ac:dyDescent="0.3">
      <c r="A375" s="3">
        <v>40574</v>
      </c>
      <c r="B375" s="5"/>
      <c r="C375" s="5">
        <v>1065.530540081</v>
      </c>
      <c r="D375" s="5">
        <v>2289.9591789840001</v>
      </c>
      <c r="E375" s="5" t="e">
        <f ca="1">IF(ISNUMBER(Kreditvækst[[#This Row],[Udlån/BNP (pct. af BNP)]]),IFERROR((Kreditvækst[[#This Row],[Udlån/BNP (pct. af BNP)]]/VLOOKUP(DATE(YEAR(Kreditvækst[[#This Row],[Dato]])-1,MONTH(Kreditvækst[[#This Row],[Dato]]),DAY(Kreditvækst[[#This Row],[Dato]])),Kreditvækst[[#All],[Dato]:[Udlån/BNP (pct. af BNP)]],2,FALSE)-1)*100,NA()),NA())</f>
        <v>#N/A</v>
      </c>
      <c r="F375" s="5">
        <f ca="1">IFERROR((Kreditvækst[Udlån til erhverv (mia. kr.)]/VLOOKUP(DATE(YEAR(Kreditvækst[[#This Row],[Dato]])-1,MONTH(Kreditvækst[[#This Row],[Dato]])+1,1)-1,Kreditvækst[[Dato]:[Udlån til erhverv (mia. kr.)]],3,FALSE)-1)*100,NA())</f>
        <v>-0.43402631692949223</v>
      </c>
      <c r="G375" s="5">
        <f ca="1">IFERROR((Kreditvækst[Udlån til husholdninger (mia. kr.)]/VLOOKUP(DATE(YEAR(Kreditvækst[[#This Row],[Dato]])-1,MONTH(Kreditvækst[[#This Row],[Dato]])+1,1)-1,Kreditvækst[[Dato]:[Udlån til husholdninger (mia. kr.)]],4,FALSE)-1)*100,NA())</f>
        <v>1.6209367244746309</v>
      </c>
    </row>
    <row r="376" spans="1:7" hidden="1" x14ac:dyDescent="0.3">
      <c r="A376" s="3">
        <v>40602</v>
      </c>
      <c r="B376" s="5"/>
      <c r="C376" s="5">
        <v>1063.74053009</v>
      </c>
      <c r="D376" s="5">
        <v>2289.8773339250001</v>
      </c>
      <c r="E376" s="5" t="e">
        <f ca="1">IF(ISNUMBER(Kreditvækst[[#This Row],[Udlån/BNP (pct. af BNP)]]),IFERROR((Kreditvækst[[#This Row],[Udlån/BNP (pct. af BNP)]]/VLOOKUP(DATE(YEAR(Kreditvækst[[#This Row],[Dato]])-1,MONTH(Kreditvækst[[#This Row],[Dato]]),DAY(Kreditvækst[[#This Row],[Dato]])),Kreditvækst[[#All],[Dato]:[Udlån/BNP (pct. af BNP)]],2,FALSE)-1)*100,NA()),NA())</f>
        <v>#N/A</v>
      </c>
      <c r="F376" s="5">
        <f ca="1">IFERROR((Kreditvækst[Udlån til erhverv (mia. kr.)]/VLOOKUP(DATE(YEAR(Kreditvækst[[#This Row],[Dato]])-1,MONTH(Kreditvækst[[#This Row],[Dato]])+1,1)-1,Kreditvækst[[Dato]:[Udlån til erhverv (mia. kr.)]],3,FALSE)-1)*100,NA())</f>
        <v>-1.9072288193135001</v>
      </c>
      <c r="G376" s="5">
        <f ca="1">IFERROR((Kreditvækst[Udlån til husholdninger (mia. kr.)]/VLOOKUP(DATE(YEAR(Kreditvækst[[#This Row],[Dato]])-1,MONTH(Kreditvækst[[#This Row],[Dato]])+1,1)-1,Kreditvækst[[Dato]:[Udlån til husholdninger (mia. kr.)]],4,FALSE)-1)*100,NA())</f>
        <v>1.6131112132937497</v>
      </c>
    </row>
    <row r="377" spans="1:7" x14ac:dyDescent="0.3">
      <c r="A377" s="3">
        <v>40633</v>
      </c>
      <c r="B377" s="5">
        <v>253.11796843332607</v>
      </c>
      <c r="C377" s="5">
        <v>1068.122996779</v>
      </c>
      <c r="D377" s="5">
        <v>2293.099514342</v>
      </c>
      <c r="E377" s="5">
        <f ca="1">IF(ISNUMBER(Kreditvækst[[#This Row],[Udlån/BNP (pct. af BNP)]]),IFERROR((Kreditvækst[[#This Row],[Udlån/BNP (pct. af BNP)]]/VLOOKUP(DATE(YEAR(Kreditvækst[[#This Row],[Dato]])-1,MONTH(Kreditvækst[[#This Row],[Dato]]),DAY(Kreditvækst[[#This Row],[Dato]])),Kreditvækst[[#All],[Dato]:[Udlån/BNP (pct. af BNP)]],2,FALSE)-1)*100,NA()),NA())</f>
        <v>-5.337538488113502</v>
      </c>
      <c r="F377" s="5">
        <f ca="1">IFERROR((Kreditvækst[Udlån til erhverv (mia. kr.)]/VLOOKUP(DATE(YEAR(Kreditvækst[[#This Row],[Dato]])-1,MONTH(Kreditvækst[[#This Row],[Dato]])+1,1)-1,Kreditvækst[[Dato]:[Udlån til erhverv (mia. kr.)]],3,FALSE)-1)*100,NA())</f>
        <v>-1.5111280395670779</v>
      </c>
      <c r="G377" s="5">
        <f ca="1">IFERROR((Kreditvækst[Udlån til husholdninger (mia. kr.)]/VLOOKUP(DATE(YEAR(Kreditvækst[[#This Row],[Dato]])-1,MONTH(Kreditvækst[[#This Row],[Dato]])+1,1)-1,Kreditvækst[[Dato]:[Udlån til husholdninger (mia. kr.)]],4,FALSE)-1)*100,NA())</f>
        <v>1.3036387450849451</v>
      </c>
    </row>
    <row r="378" spans="1:7" hidden="1" x14ac:dyDescent="0.3">
      <c r="A378" s="3">
        <v>40663</v>
      </c>
      <c r="B378" s="5"/>
      <c r="C378" s="5">
        <v>1062.972887399</v>
      </c>
      <c r="D378" s="5">
        <v>2290.5548488260001</v>
      </c>
      <c r="E378" s="5" t="e">
        <f ca="1">IF(ISNUMBER(Kreditvækst[[#This Row],[Udlån/BNP (pct. af BNP)]]),IFERROR((Kreditvækst[[#This Row],[Udlån/BNP (pct. af BNP)]]/VLOOKUP(DATE(YEAR(Kreditvækst[[#This Row],[Dato]])-1,MONTH(Kreditvækst[[#This Row],[Dato]]),DAY(Kreditvækst[[#This Row],[Dato]])),Kreditvækst[[#All],[Dato]:[Udlån/BNP (pct. af BNP)]],2,FALSE)-1)*100,NA()),NA())</f>
        <v>#N/A</v>
      </c>
      <c r="F378" s="5">
        <f ca="1">IFERROR((Kreditvækst[Udlån til erhverv (mia. kr.)]/VLOOKUP(DATE(YEAR(Kreditvækst[[#This Row],[Dato]])-1,MONTH(Kreditvækst[[#This Row],[Dato]])+1,1)-1,Kreditvækst[[Dato]:[Udlån til erhverv (mia. kr.)]],3,FALSE)-1)*100,NA())</f>
        <v>-1.9811015962693745</v>
      </c>
      <c r="G378" s="5">
        <f ca="1">IFERROR((Kreditvækst[Udlån til husholdninger (mia. kr.)]/VLOOKUP(DATE(YEAR(Kreditvækst[[#This Row],[Dato]])-1,MONTH(Kreditvækst[[#This Row],[Dato]])+1,1)-1,Kreditvækst[[Dato]:[Udlån til husholdninger (mia. kr.)]],4,FALSE)-1)*100,NA())</f>
        <v>1.5345210237435847</v>
      </c>
    </row>
    <row r="379" spans="1:7" hidden="1" x14ac:dyDescent="0.3">
      <c r="A379" s="3">
        <v>40694</v>
      </c>
      <c r="B379" s="5"/>
      <c r="C379" s="5">
        <v>1050.84360984</v>
      </c>
      <c r="D379" s="5">
        <v>2289.2118520610002</v>
      </c>
      <c r="E379" s="5" t="e">
        <f ca="1">IF(ISNUMBER(Kreditvækst[[#This Row],[Udlån/BNP (pct. af BNP)]]),IFERROR((Kreditvækst[[#This Row],[Udlån/BNP (pct. af BNP)]]/VLOOKUP(DATE(YEAR(Kreditvækst[[#This Row],[Dato]])-1,MONTH(Kreditvækst[[#This Row],[Dato]]),DAY(Kreditvækst[[#This Row],[Dato]])),Kreditvækst[[#All],[Dato]:[Udlån/BNP (pct. af BNP)]],2,FALSE)-1)*100,NA()),NA())</f>
        <v>#N/A</v>
      </c>
      <c r="F379" s="5">
        <f ca="1">IFERROR((Kreditvækst[Udlån til erhverv (mia. kr.)]/VLOOKUP(DATE(YEAR(Kreditvækst[[#This Row],[Dato]])-1,MONTH(Kreditvækst[[#This Row],[Dato]])+1,1)-1,Kreditvækst[[Dato]:[Udlån til erhverv (mia. kr.)]],3,FALSE)-1)*100,NA())</f>
        <v>-3.1219576371900759</v>
      </c>
      <c r="G379" s="5">
        <f ca="1">IFERROR((Kreditvækst[Udlån til husholdninger (mia. kr.)]/VLOOKUP(DATE(YEAR(Kreditvækst[[#This Row],[Dato]])-1,MONTH(Kreditvækst[[#This Row],[Dato]])+1,1)-1,Kreditvækst[[Dato]:[Udlån til husholdninger (mia. kr.)]],4,FALSE)-1)*100,NA())</f>
        <v>1.2869428324464138</v>
      </c>
    </row>
    <row r="380" spans="1:7" x14ac:dyDescent="0.3">
      <c r="A380" s="3">
        <v>40724</v>
      </c>
      <c r="B380" s="5">
        <v>253.42560507405162</v>
      </c>
      <c r="C380" s="5">
        <v>1053.1227721980001</v>
      </c>
      <c r="D380" s="5">
        <v>2296.3523296439998</v>
      </c>
      <c r="E380" s="5">
        <f ca="1">IF(ISNUMBER(Kreditvækst[[#This Row],[Udlån/BNP (pct. af BNP)]]),IFERROR((Kreditvækst[[#This Row],[Udlån/BNP (pct. af BNP)]]/VLOOKUP(DATE(YEAR(Kreditvækst[[#This Row],[Dato]])-1,MONTH(Kreditvækst[[#This Row],[Dato]]),DAY(Kreditvækst[[#This Row],[Dato]])),Kreditvækst[[#All],[Dato]:[Udlån/BNP (pct. af BNP)]],2,FALSE)-1)*100,NA()),NA())</f>
        <v>-3.7693351223249683</v>
      </c>
      <c r="F380" s="5">
        <f ca="1">IFERROR((Kreditvækst[Udlån til erhverv (mia. kr.)]/VLOOKUP(DATE(YEAR(Kreditvækst[[#This Row],[Dato]])-1,MONTH(Kreditvækst[[#This Row],[Dato]])+1,1)-1,Kreditvækst[[Dato]:[Udlån til erhverv (mia. kr.)]],3,FALSE)-1)*100,NA())</f>
        <v>-3.4495570715172286</v>
      </c>
      <c r="G380" s="5">
        <f ca="1">IFERROR((Kreditvækst[Udlån til husholdninger (mia. kr.)]/VLOOKUP(DATE(YEAR(Kreditvækst[[#This Row],[Dato]])-1,MONTH(Kreditvækst[[#This Row],[Dato]])+1,1)-1,Kreditvækst[[Dato]:[Udlån til husholdninger (mia. kr.)]],4,FALSE)-1)*100,NA())</f>
        <v>0.93627573081964677</v>
      </c>
    </row>
    <row r="381" spans="1:7" hidden="1" x14ac:dyDescent="0.3">
      <c r="A381" s="3">
        <v>40755</v>
      </c>
      <c r="B381" s="5"/>
      <c r="C381" s="5">
        <v>1039.493190181</v>
      </c>
      <c r="D381" s="5">
        <v>2296.1226510389997</v>
      </c>
      <c r="E381" s="5" t="e">
        <f ca="1">IF(ISNUMBER(Kreditvækst[[#This Row],[Udlån/BNP (pct. af BNP)]]),IFERROR((Kreditvækst[[#This Row],[Udlån/BNP (pct. af BNP)]]/VLOOKUP(DATE(YEAR(Kreditvækst[[#This Row],[Dato]])-1,MONTH(Kreditvækst[[#This Row],[Dato]]),DAY(Kreditvækst[[#This Row],[Dato]])),Kreditvækst[[#All],[Dato]:[Udlån/BNP (pct. af BNP)]],2,FALSE)-1)*100,NA()),NA())</f>
        <v>#N/A</v>
      </c>
      <c r="F381" s="5">
        <f ca="1">IFERROR((Kreditvækst[Udlån til erhverv (mia. kr.)]/VLOOKUP(DATE(YEAR(Kreditvækst[[#This Row],[Dato]])-1,MONTH(Kreditvækst[[#This Row],[Dato]])+1,1)-1,Kreditvækst[[Dato]:[Udlån til erhverv (mia. kr.)]],3,FALSE)-1)*100,NA())</f>
        <v>-2.9559711991898219</v>
      </c>
      <c r="G381" s="5">
        <f ca="1">IFERROR((Kreditvækst[Udlån til husholdninger (mia. kr.)]/VLOOKUP(DATE(YEAR(Kreditvækst[[#This Row],[Dato]])-1,MONTH(Kreditvækst[[#This Row],[Dato]])+1,1)-1,Kreditvækst[[Dato]:[Udlån til husholdninger (mia. kr.)]],4,FALSE)-1)*100,NA())</f>
        <v>0.95270926140749168</v>
      </c>
    </row>
    <row r="382" spans="1:7" hidden="1" x14ac:dyDescent="0.3">
      <c r="A382" s="3">
        <v>40786</v>
      </c>
      <c r="B382" s="5"/>
      <c r="C382" s="5">
        <v>1038.702810945</v>
      </c>
      <c r="D382" s="5">
        <v>2300.6448806910003</v>
      </c>
      <c r="E382" s="5" t="e">
        <f ca="1">IF(ISNUMBER(Kreditvækst[[#This Row],[Udlån/BNP (pct. af BNP)]]),IFERROR((Kreditvækst[[#This Row],[Udlån/BNP (pct. af BNP)]]/VLOOKUP(DATE(YEAR(Kreditvækst[[#This Row],[Dato]])-1,MONTH(Kreditvækst[[#This Row],[Dato]]),DAY(Kreditvækst[[#This Row],[Dato]])),Kreditvækst[[#All],[Dato]:[Udlån/BNP (pct. af BNP)]],2,FALSE)-1)*100,NA()),NA())</f>
        <v>#N/A</v>
      </c>
      <c r="F382" s="5">
        <f ca="1">IFERROR((Kreditvækst[Udlån til erhverv (mia. kr.)]/VLOOKUP(DATE(YEAR(Kreditvækst[[#This Row],[Dato]])-1,MONTH(Kreditvækst[[#This Row],[Dato]])+1,1)-1,Kreditvækst[[Dato]:[Udlån til erhverv (mia. kr.)]],3,FALSE)-1)*100,NA())</f>
        <v>-3.6875020961825933</v>
      </c>
      <c r="G382" s="5">
        <f ca="1">IFERROR((Kreditvækst[Udlån til husholdninger (mia. kr.)]/VLOOKUP(DATE(YEAR(Kreditvækst[[#This Row],[Dato]])-1,MONTH(Kreditvækst[[#This Row],[Dato]])+1,1)-1,Kreditvækst[[Dato]:[Udlån til husholdninger (mia. kr.)]],4,FALSE)-1)*100,NA())</f>
        <v>0.85834983008026278</v>
      </c>
    </row>
    <row r="383" spans="1:7" x14ac:dyDescent="0.3">
      <c r="A383" s="3">
        <v>40816</v>
      </c>
      <c r="B383" s="5">
        <v>259.55471436424102</v>
      </c>
      <c r="C383" s="5">
        <v>1047.304447105</v>
      </c>
      <c r="D383" s="5">
        <v>2301.8458640459999</v>
      </c>
      <c r="E383" s="5">
        <f ca="1">IF(ISNUMBER(Kreditvækst[[#This Row],[Udlån/BNP (pct. af BNP)]]),IFERROR((Kreditvækst[[#This Row],[Udlån/BNP (pct. af BNP)]]/VLOOKUP(DATE(YEAR(Kreditvækst[[#This Row],[Dato]])-1,MONTH(Kreditvækst[[#This Row],[Dato]]),DAY(Kreditvækst[[#This Row],[Dato]])),Kreditvækst[[#All],[Dato]:[Udlån/BNP (pct. af BNP)]],2,FALSE)-1)*100,NA()),NA())</f>
        <v>0.3724830396135248</v>
      </c>
      <c r="F383" s="5">
        <f ca="1">IFERROR((Kreditvækst[Udlån til erhverv (mia. kr.)]/VLOOKUP(DATE(YEAR(Kreditvækst[[#This Row],[Dato]])-1,MONTH(Kreditvækst[[#This Row],[Dato]])+1,1)-1,Kreditvækst[[Dato]:[Udlån til erhverv (mia. kr.)]],3,FALSE)-1)*100,NA())</f>
        <v>-2.3392787119333014</v>
      </c>
      <c r="G383" s="5">
        <f ca="1">IFERROR((Kreditvækst[Udlån til husholdninger (mia. kr.)]/VLOOKUP(DATE(YEAR(Kreditvækst[[#This Row],[Dato]])-1,MONTH(Kreditvækst[[#This Row],[Dato]])+1,1)-1,Kreditvækst[[Dato]:[Udlån til husholdninger (mia. kr.)]],4,FALSE)-1)*100,NA())</f>
        <v>0.54885197956755505</v>
      </c>
    </row>
    <row r="384" spans="1:7" hidden="1" x14ac:dyDescent="0.3">
      <c r="A384" s="3">
        <v>40847</v>
      </c>
      <c r="B384" s="5"/>
      <c r="C384" s="5">
        <v>1043.89175559</v>
      </c>
      <c r="D384" s="5">
        <v>2302.022721801</v>
      </c>
      <c r="E384" s="5" t="e">
        <f ca="1">IF(ISNUMBER(Kreditvækst[[#This Row],[Udlån/BNP (pct. af BNP)]]),IFERROR((Kreditvækst[[#This Row],[Udlån/BNP (pct. af BNP)]]/VLOOKUP(DATE(YEAR(Kreditvækst[[#This Row],[Dato]])-1,MONTH(Kreditvækst[[#This Row],[Dato]]),DAY(Kreditvækst[[#This Row],[Dato]])),Kreditvækst[[#All],[Dato]:[Udlån/BNP (pct. af BNP)]],2,FALSE)-1)*100,NA()),NA())</f>
        <v>#N/A</v>
      </c>
      <c r="F384" s="5">
        <f ca="1">IFERROR((Kreditvækst[Udlån til erhverv (mia. kr.)]/VLOOKUP(DATE(YEAR(Kreditvækst[[#This Row],[Dato]])-1,MONTH(Kreditvækst[[#This Row],[Dato]])+1,1)-1,Kreditvækst[[Dato]:[Udlån til erhverv (mia. kr.)]],3,FALSE)-1)*100,NA())</f>
        <v>-1.8132642400557342</v>
      </c>
      <c r="G384" s="5">
        <f ca="1">IFERROR((Kreditvækst[Udlån til husholdninger (mia. kr.)]/VLOOKUP(DATE(YEAR(Kreditvækst[[#This Row],[Dato]])-1,MONTH(Kreditvækst[[#This Row],[Dato]])+1,1)-1,Kreditvækst[[Dato]:[Udlån til husholdninger (mia. kr.)]],4,FALSE)-1)*100,NA())</f>
        <v>0.62460937650370418</v>
      </c>
    </row>
    <row r="385" spans="1:7" hidden="1" x14ac:dyDescent="0.3">
      <c r="A385" s="3">
        <v>40877</v>
      </c>
      <c r="B385" s="5"/>
      <c r="C385" s="5">
        <v>1046.921852231</v>
      </c>
      <c r="D385" s="5">
        <v>2300.6351772609996</v>
      </c>
      <c r="E385" s="5" t="e">
        <f ca="1">IF(ISNUMBER(Kreditvækst[[#This Row],[Udlån/BNP (pct. af BNP)]]),IFERROR((Kreditvækst[[#This Row],[Udlån/BNP (pct. af BNP)]]/VLOOKUP(DATE(YEAR(Kreditvækst[[#This Row],[Dato]])-1,MONTH(Kreditvækst[[#This Row],[Dato]]),DAY(Kreditvækst[[#This Row],[Dato]])),Kreditvækst[[#All],[Dato]:[Udlån/BNP (pct. af BNP)]],2,FALSE)-1)*100,NA()),NA())</f>
        <v>#N/A</v>
      </c>
      <c r="F385" s="5">
        <f ca="1">IFERROR((Kreditvækst[Udlån til erhverv (mia. kr.)]/VLOOKUP(DATE(YEAR(Kreditvækst[[#This Row],[Dato]])-1,MONTH(Kreditvækst[[#This Row],[Dato]])+1,1)-1,Kreditvækst[[Dato]:[Udlån til erhverv (mia. kr.)]],3,FALSE)-1)*100,NA())</f>
        <v>-1.846013860047524</v>
      </c>
      <c r="G385" s="5">
        <f ca="1">IFERROR((Kreditvækst[Udlån til husholdninger (mia. kr.)]/VLOOKUP(DATE(YEAR(Kreditvækst[[#This Row],[Dato]])-1,MONTH(Kreditvækst[[#This Row],[Dato]])+1,1)-1,Kreditvækst[[Dato]:[Udlån til husholdninger (mia. kr.)]],4,FALSE)-1)*100,NA())</f>
        <v>0.52633815129450312</v>
      </c>
    </row>
    <row r="386" spans="1:7" x14ac:dyDescent="0.3">
      <c r="A386" s="3">
        <v>40908</v>
      </c>
      <c r="B386" s="5">
        <v>261.79512450057786</v>
      </c>
      <c r="C386" s="5">
        <v>1036.3537047919999</v>
      </c>
      <c r="D386" s="5">
        <v>2316.3374570440001</v>
      </c>
      <c r="E386" s="5">
        <f ca="1">IF(ISNUMBER(Kreditvækst[[#This Row],[Udlån/BNP (pct. af BNP)]]),IFERROR((Kreditvækst[[#This Row],[Udlån/BNP (pct. af BNP)]]/VLOOKUP(DATE(YEAR(Kreditvækst[[#This Row],[Dato]])-1,MONTH(Kreditvækst[[#This Row],[Dato]]),DAY(Kreditvækst[[#This Row],[Dato]])),Kreditvækst[[#All],[Dato]:[Udlån/BNP (pct. af BNP)]],2,FALSE)-1)*100,NA()),NA())</f>
        <v>3.0557511887120858</v>
      </c>
      <c r="F386" s="5">
        <f ca="1">IFERROR((Kreditvækst[Udlån til erhverv (mia. kr.)]/VLOOKUP(DATE(YEAR(Kreditvækst[[#This Row],[Dato]])-1,MONTH(Kreditvækst[[#This Row],[Dato]])+1,1)-1,Kreditvækst[[Dato]:[Udlån til erhverv (mia. kr.)]],3,FALSE)-1)*100,NA())</f>
        <v>-3.3224515346267691</v>
      </c>
      <c r="G386" s="5">
        <f ca="1">IFERROR((Kreditvækst[Udlån til husholdninger (mia. kr.)]/VLOOKUP(DATE(YEAR(Kreditvækst[[#This Row],[Dato]])-1,MONTH(Kreditvækst[[#This Row],[Dato]])+1,1)-1,Kreditvækst[[Dato]:[Udlån til husholdninger (mia. kr.)]],4,FALSE)-1)*100,NA())</f>
        <v>0.8788343520476305</v>
      </c>
    </row>
    <row r="387" spans="1:7" hidden="1" x14ac:dyDescent="0.3">
      <c r="A387" s="3">
        <v>40939</v>
      </c>
      <c r="B387" s="5"/>
      <c r="C387" s="5">
        <v>1031.1239788190001</v>
      </c>
      <c r="D387" s="5">
        <v>2313.239696227</v>
      </c>
      <c r="E387" s="5" t="e">
        <f ca="1">IF(ISNUMBER(Kreditvækst[[#This Row],[Udlån/BNP (pct. af BNP)]]),IFERROR((Kreditvækst[[#This Row],[Udlån/BNP (pct. af BNP)]]/VLOOKUP(DATE(YEAR(Kreditvækst[[#This Row],[Dato]])-1,MONTH(Kreditvækst[[#This Row],[Dato]]),DAY(Kreditvækst[[#This Row],[Dato]])),Kreditvækst[[#All],[Dato]:[Udlån/BNP (pct. af BNP)]],2,FALSE)-1)*100,NA()),NA())</f>
        <v>#N/A</v>
      </c>
      <c r="F387" s="5">
        <f ca="1">IFERROR((Kreditvækst[Udlån til erhverv (mia. kr.)]/VLOOKUP(DATE(YEAR(Kreditvækst[[#This Row],[Dato]])-1,MONTH(Kreditvækst[[#This Row],[Dato]])+1,1)-1,Kreditvækst[[Dato]:[Udlån til erhverv (mia. kr.)]],3,FALSE)-1)*100,NA())</f>
        <v>-3.2290544445009006</v>
      </c>
      <c r="G387" s="5">
        <f ca="1">IFERROR((Kreditvækst[Udlån til husholdninger (mia. kr.)]/VLOOKUP(DATE(YEAR(Kreditvækst[[#This Row],[Dato]])-1,MONTH(Kreditvækst[[#This Row],[Dato]])+1,1)-1,Kreditvækst[[Dato]:[Udlån til husholdninger (mia. kr.)]],4,FALSE)-1)*100,NA())</f>
        <v>1.0166345957891121</v>
      </c>
    </row>
    <row r="388" spans="1:7" hidden="1" x14ac:dyDescent="0.3">
      <c r="A388" s="3">
        <v>40968</v>
      </c>
      <c r="B388" s="5"/>
      <c r="C388" s="5">
        <v>1033.914136373</v>
      </c>
      <c r="D388" s="5">
        <v>2311.5573674249999</v>
      </c>
      <c r="E388" s="5" t="e">
        <f ca="1">IF(ISNUMBER(Kreditvækst[[#This Row],[Udlån/BNP (pct. af BNP)]]),IFERROR((Kreditvækst[[#This Row],[Udlån/BNP (pct. af BNP)]]/VLOOKUP(DATE(YEAR(Kreditvækst[[#This Row],[Dato]])-1,MONTH(Kreditvækst[[#This Row],[Dato]]),DAY(Kreditvækst[[#This Row],[Dato]])),Kreditvækst[[#All],[Dato]:[Udlån/BNP (pct. af BNP)]],2,FALSE)-1)*100,NA()),NA())</f>
        <v>#N/A</v>
      </c>
      <c r="F388" s="5">
        <f ca="1">IFERROR((Kreditvækst[Udlån til erhverv (mia. kr.)]/VLOOKUP(DATE(YEAR(Kreditvækst[[#This Row],[Dato]])-1,MONTH(Kreditvækst[[#This Row],[Dato]])+1,1)-1,Kreditvækst[[Dato]:[Udlån til erhverv (mia. kr.)]],3,FALSE)-1)*100,NA())</f>
        <v>-2.80391626278228</v>
      </c>
      <c r="G388" s="5">
        <f ca="1">IFERROR((Kreditvækst[Udlån til husholdninger (mia. kr.)]/VLOOKUP(DATE(YEAR(Kreditvækst[[#This Row],[Dato]])-1,MONTH(Kreditvækst[[#This Row],[Dato]])+1,1)-1,Kreditvækst[[Dato]:[Udlån til husholdninger (mia. kr.)]],4,FALSE)-1)*100,NA())</f>
        <v>0.94677706874537471</v>
      </c>
    </row>
    <row r="389" spans="1:7" x14ac:dyDescent="0.3">
      <c r="A389" s="3">
        <v>40999</v>
      </c>
      <c r="B389" s="5">
        <v>264.04933501507907</v>
      </c>
      <c r="C389" s="5">
        <v>1041.468426718</v>
      </c>
      <c r="D389" s="5">
        <v>2317.7459396570002</v>
      </c>
      <c r="E389" s="5">
        <f ca="1">IF(ISNUMBER(Kreditvækst[[#This Row],[Udlån/BNP (pct. af BNP)]]),IFERROR((Kreditvækst[[#This Row],[Udlån/BNP (pct. af BNP)]]/VLOOKUP(DATE(YEAR(Kreditvækst[[#This Row],[Dato]])-1,MONTH(Kreditvækst[[#This Row],[Dato]]),DAY(Kreditvækst[[#This Row],[Dato]])),Kreditvækst[[#All],[Dato]:[Udlån/BNP (pct. af BNP)]],2,FALSE)-1)*100,NA()),NA())</f>
        <v>4.3186845443698552</v>
      </c>
      <c r="F389" s="5">
        <f ca="1">IFERROR((Kreditvækst[Udlån til erhverv (mia. kr.)]/VLOOKUP(DATE(YEAR(Kreditvækst[[#This Row],[Dato]])-1,MONTH(Kreditvækst[[#This Row],[Dato]])+1,1)-1,Kreditvækst[[Dato]:[Udlån til erhverv (mia. kr.)]],3,FALSE)-1)*100,NA())</f>
        <v>-2.4954588695664026</v>
      </c>
      <c r="G389" s="5">
        <f ca="1">IFERROR((Kreditvækst[Udlån til husholdninger (mia. kr.)]/VLOOKUP(DATE(YEAR(Kreditvækst[[#This Row],[Dato]])-1,MONTH(Kreditvækst[[#This Row],[Dato]])+1,1)-1,Kreditvækst[[Dato]:[Udlån til husholdninger (mia. kr.)]],4,FALSE)-1)*100,NA())</f>
        <v>1.0748083613838499</v>
      </c>
    </row>
    <row r="390" spans="1:7" hidden="1" x14ac:dyDescent="0.3">
      <c r="A390" s="3">
        <v>41029</v>
      </c>
      <c r="B390" s="5"/>
      <c r="C390" s="5">
        <v>1048.7291753519999</v>
      </c>
      <c r="D390" s="5">
        <v>2313.198049912</v>
      </c>
      <c r="E390" s="5" t="e">
        <f ca="1">IF(ISNUMBER(Kreditvækst[[#This Row],[Udlån/BNP (pct. af BNP)]]),IFERROR((Kreditvækst[[#This Row],[Udlån/BNP (pct. af BNP)]]/VLOOKUP(DATE(YEAR(Kreditvækst[[#This Row],[Dato]])-1,MONTH(Kreditvækst[[#This Row],[Dato]]),DAY(Kreditvækst[[#This Row],[Dato]])),Kreditvækst[[#All],[Dato]:[Udlån/BNP (pct. af BNP)]],2,FALSE)-1)*100,NA()),NA())</f>
        <v>#N/A</v>
      </c>
      <c r="F390" s="5">
        <f ca="1">IFERROR((Kreditvækst[Udlån til erhverv (mia. kr.)]/VLOOKUP(DATE(YEAR(Kreditvækst[[#This Row],[Dato]])-1,MONTH(Kreditvækst[[#This Row],[Dato]])+1,1)-1,Kreditvækst[[Dato]:[Udlån til erhverv (mia. kr.)]],3,FALSE)-1)*100,NA())</f>
        <v>-1.3399882740051106</v>
      </c>
      <c r="G390" s="5">
        <f ca="1">IFERROR((Kreditvækst[Udlån til husholdninger (mia. kr.)]/VLOOKUP(DATE(YEAR(Kreditvækst[[#This Row],[Dato]])-1,MONTH(Kreditvækst[[#This Row],[Dato]])+1,1)-1,Kreditvækst[[Dato]:[Udlån til husholdninger (mia. kr.)]],4,FALSE)-1)*100,NA())</f>
        <v>0.98854655663911384</v>
      </c>
    </row>
    <row r="391" spans="1:7" hidden="1" x14ac:dyDescent="0.3">
      <c r="A391" s="3">
        <v>41060</v>
      </c>
      <c r="B391" s="5"/>
      <c r="C391" s="5">
        <v>1039.9026081900001</v>
      </c>
      <c r="D391" s="5">
        <v>2312.9763387009998</v>
      </c>
      <c r="E391" s="5" t="e">
        <f ca="1">IF(ISNUMBER(Kreditvækst[[#This Row],[Udlån/BNP (pct. af BNP)]]),IFERROR((Kreditvækst[[#This Row],[Udlån/BNP (pct. af BNP)]]/VLOOKUP(DATE(YEAR(Kreditvækst[[#This Row],[Dato]])-1,MONTH(Kreditvækst[[#This Row],[Dato]]),DAY(Kreditvækst[[#This Row],[Dato]])),Kreditvækst[[#All],[Dato]:[Udlån/BNP (pct. af BNP)]],2,FALSE)-1)*100,NA()),NA())</f>
        <v>#N/A</v>
      </c>
      <c r="F391" s="5">
        <f ca="1">IFERROR((Kreditvækst[Udlån til erhverv (mia. kr.)]/VLOOKUP(DATE(YEAR(Kreditvækst[[#This Row],[Dato]])-1,MONTH(Kreditvækst[[#This Row],[Dato]])+1,1)-1,Kreditvækst[[Dato]:[Udlån til erhverv (mia. kr.)]],3,FALSE)-1)*100,NA())</f>
        <v>-1.0411636467643093</v>
      </c>
      <c r="G391" s="5">
        <f ca="1">IFERROR((Kreditvækst[Udlån til husholdninger (mia. kr.)]/VLOOKUP(DATE(YEAR(Kreditvækst[[#This Row],[Dato]])-1,MONTH(Kreditvækst[[#This Row],[Dato]])+1,1)-1,Kreditvækst[[Dato]:[Udlån til husholdninger (mia. kr.)]],4,FALSE)-1)*100,NA())</f>
        <v>1.0381077932391625</v>
      </c>
    </row>
    <row r="392" spans="1:7" x14ac:dyDescent="0.3">
      <c r="A392" s="3">
        <v>41090</v>
      </c>
      <c r="B392" s="5">
        <v>264.00586952616663</v>
      </c>
      <c r="C392" s="5">
        <v>1043.568624262</v>
      </c>
      <c r="D392" s="5">
        <v>2324.640358741</v>
      </c>
      <c r="E392" s="5">
        <f ca="1">IF(ISNUMBER(Kreditvækst[[#This Row],[Udlån/BNP (pct. af BNP)]]),IFERROR((Kreditvækst[[#This Row],[Udlån/BNP (pct. af BNP)]]/VLOOKUP(DATE(YEAR(Kreditvækst[[#This Row],[Dato]])-1,MONTH(Kreditvækst[[#This Row],[Dato]]),DAY(Kreditvækst[[#This Row],[Dato]])),Kreditvækst[[#All],[Dato]:[Udlån/BNP (pct. af BNP)]],2,FALSE)-1)*100,NA()),NA())</f>
        <v>4.1748995524834243</v>
      </c>
      <c r="F392" s="5">
        <f ca="1">IFERROR((Kreditvækst[Udlån til erhverv (mia. kr.)]/VLOOKUP(DATE(YEAR(Kreditvækst[[#This Row],[Dato]])-1,MONTH(Kreditvækst[[#This Row],[Dato]])+1,1)-1,Kreditvækst[[Dato]:[Udlån til erhverv (mia. kr.)]],3,FALSE)-1)*100,NA())</f>
        <v>-0.90722071426292406</v>
      </c>
      <c r="G392" s="5">
        <f ca="1">IFERROR((Kreditvækst[Udlån til husholdninger (mia. kr.)]/VLOOKUP(DATE(YEAR(Kreditvækst[[#This Row],[Dato]])-1,MONTH(Kreditvækst[[#This Row],[Dato]])+1,1)-1,Kreditvækst[[Dato]:[Udlån til husholdninger (mia. kr.)]],4,FALSE)-1)*100,NA())</f>
        <v>1.2318679817476363</v>
      </c>
    </row>
    <row r="393" spans="1:7" hidden="1" x14ac:dyDescent="0.3">
      <c r="A393" s="3">
        <v>41121</v>
      </c>
      <c r="B393" s="5"/>
      <c r="C393" s="5">
        <v>1029.3295488389999</v>
      </c>
      <c r="D393" s="5">
        <v>2320.0385326750002</v>
      </c>
      <c r="E393" s="5" t="e">
        <f ca="1">IF(ISNUMBER(Kreditvækst[[#This Row],[Udlån/BNP (pct. af BNP)]]),IFERROR((Kreditvækst[[#This Row],[Udlån/BNP (pct. af BNP)]]/VLOOKUP(DATE(YEAR(Kreditvækst[[#This Row],[Dato]])-1,MONTH(Kreditvækst[[#This Row],[Dato]]),DAY(Kreditvækst[[#This Row],[Dato]])),Kreditvækst[[#All],[Dato]:[Udlån/BNP (pct. af BNP)]],2,FALSE)-1)*100,NA()),NA())</f>
        <v>#N/A</v>
      </c>
      <c r="F393" s="5">
        <f ca="1">IFERROR((Kreditvækst[Udlån til erhverv (mia. kr.)]/VLOOKUP(DATE(YEAR(Kreditvækst[[#This Row],[Dato]])-1,MONTH(Kreditvækst[[#This Row],[Dato]])+1,1)-1,Kreditvækst[[Dato]:[Udlån til erhverv (mia. kr.)]],3,FALSE)-1)*100,NA())</f>
        <v>-0.97774968013309982</v>
      </c>
      <c r="G393" s="5">
        <f ca="1">IFERROR((Kreditvækst[Udlån til husholdninger (mia. kr.)]/VLOOKUP(DATE(YEAR(Kreditvækst[[#This Row],[Dato]])-1,MONTH(Kreditvækst[[#This Row],[Dato]])+1,1)-1,Kreditvækst[[Dato]:[Udlån til husholdninger (mia. kr.)]],4,FALSE)-1)*100,NA())</f>
        <v>1.0415768349821608</v>
      </c>
    </row>
    <row r="394" spans="1:7" hidden="1" x14ac:dyDescent="0.3">
      <c r="A394" s="3">
        <v>41152</v>
      </c>
      <c r="B394" s="5"/>
      <c r="C394" s="5">
        <v>1022.8091462279999</v>
      </c>
      <c r="D394" s="5">
        <v>2317.7430479600002</v>
      </c>
      <c r="E394" s="5" t="e">
        <f ca="1">IF(ISNUMBER(Kreditvækst[[#This Row],[Udlån/BNP (pct. af BNP)]]),IFERROR((Kreditvækst[[#This Row],[Udlån/BNP (pct. af BNP)]]/VLOOKUP(DATE(YEAR(Kreditvækst[[#This Row],[Dato]])-1,MONTH(Kreditvækst[[#This Row],[Dato]]),DAY(Kreditvækst[[#This Row],[Dato]])),Kreditvækst[[#All],[Dato]:[Udlån/BNP (pct. af BNP)]],2,FALSE)-1)*100,NA()),NA())</f>
        <v>#N/A</v>
      </c>
      <c r="F394" s="5">
        <f ca="1">IFERROR((Kreditvækst[Udlån til erhverv (mia. kr.)]/VLOOKUP(DATE(YEAR(Kreditvækst[[#This Row],[Dato]])-1,MONTH(Kreditvækst[[#This Row],[Dato]])+1,1)-1,Kreditvækst[[Dato]:[Udlån til erhverv (mia. kr.)]],3,FALSE)-1)*100,NA())</f>
        <v>-1.5301455382160989</v>
      </c>
      <c r="G394" s="5">
        <f ca="1">IFERROR((Kreditvækst[Udlån til husholdninger (mia. kr.)]/VLOOKUP(DATE(YEAR(Kreditvækst[[#This Row],[Dato]])-1,MONTH(Kreditvækst[[#This Row],[Dato]])+1,1)-1,Kreditvækst[[Dato]:[Udlån til husholdninger (mia. kr.)]],4,FALSE)-1)*100,NA())</f>
        <v>0.74319019908297701</v>
      </c>
    </row>
    <row r="395" spans="1:7" x14ac:dyDescent="0.3">
      <c r="A395" s="3">
        <v>41182</v>
      </c>
      <c r="B395" s="5">
        <v>260.75138864627712</v>
      </c>
      <c r="C395" s="5">
        <v>1023.065069795</v>
      </c>
      <c r="D395" s="5">
        <v>2325.3618073819998</v>
      </c>
      <c r="E395" s="5">
        <f ca="1">IF(ISNUMBER(Kreditvækst[[#This Row],[Udlån/BNP (pct. af BNP)]]),IFERROR((Kreditvækst[[#This Row],[Udlån/BNP (pct. af BNP)]]/VLOOKUP(DATE(YEAR(Kreditvækst[[#This Row],[Dato]])-1,MONTH(Kreditvækst[[#This Row],[Dato]]),DAY(Kreditvækst[[#This Row],[Dato]])),Kreditvækst[[#All],[Dato]:[Udlån/BNP (pct. af BNP)]],2,FALSE)-1)*100,NA()),NA())</f>
        <v>0.46104894876106695</v>
      </c>
      <c r="F395" s="5">
        <f ca="1">IFERROR((Kreditvækst[Udlån til erhverv (mia. kr.)]/VLOOKUP(DATE(YEAR(Kreditvækst[[#This Row],[Dato]])-1,MONTH(Kreditvækst[[#This Row],[Dato]])+1,1)-1,Kreditvækst[[Dato]:[Udlån til erhverv (mia. kr.)]],3,FALSE)-1)*100,NA())</f>
        <v>-2.3144537748315153</v>
      </c>
      <c r="G395" s="5">
        <f ca="1">IFERROR((Kreditvækst[Udlån til husholdninger (mia. kr.)]/VLOOKUP(DATE(YEAR(Kreditvækst[[#This Row],[Dato]])-1,MONTH(Kreditvækst[[#This Row],[Dato]])+1,1)-1,Kreditvækst[[Dato]:[Udlån til husholdninger (mia. kr.)]],4,FALSE)-1)*100,NA())</f>
        <v>1.0216124243291214</v>
      </c>
    </row>
    <row r="396" spans="1:7" hidden="1" x14ac:dyDescent="0.3">
      <c r="A396" s="3">
        <v>41213</v>
      </c>
      <c r="B396" s="5"/>
      <c r="C396" s="5">
        <v>1013.7062338879999</v>
      </c>
      <c r="D396" s="5">
        <v>2320.953349849</v>
      </c>
      <c r="E396" s="5" t="e">
        <f ca="1">IF(ISNUMBER(Kreditvækst[[#This Row],[Udlån/BNP (pct. af BNP)]]),IFERROR((Kreditvækst[[#This Row],[Udlån/BNP (pct. af BNP)]]/VLOOKUP(DATE(YEAR(Kreditvækst[[#This Row],[Dato]])-1,MONTH(Kreditvækst[[#This Row],[Dato]]),DAY(Kreditvækst[[#This Row],[Dato]])),Kreditvækst[[#All],[Dato]:[Udlån/BNP (pct. af BNP)]],2,FALSE)-1)*100,NA()),NA())</f>
        <v>#N/A</v>
      </c>
      <c r="F396" s="5">
        <f ca="1">IFERROR((Kreditvækst[Udlån til erhverv (mia. kr.)]/VLOOKUP(DATE(YEAR(Kreditvækst[[#This Row],[Dato]])-1,MONTH(Kreditvækst[[#This Row],[Dato]])+1,1)-1,Kreditvækst[[Dato]:[Udlån til erhverv (mia. kr.)]],3,FALSE)-1)*100,NA())</f>
        <v>-2.8916333077982248</v>
      </c>
      <c r="G396" s="5">
        <f ca="1">IFERROR((Kreditvækst[Udlån til husholdninger (mia. kr.)]/VLOOKUP(DATE(YEAR(Kreditvækst[[#This Row],[Dato]])-1,MONTH(Kreditvækst[[#This Row],[Dato]])+1,1)-1,Kreditvækst[[Dato]:[Udlån til husholdninger (mia. kr.)]],4,FALSE)-1)*100,NA())</f>
        <v>0.82234757583927731</v>
      </c>
    </row>
    <row r="397" spans="1:7" hidden="1" x14ac:dyDescent="0.3">
      <c r="A397" s="3">
        <v>41243</v>
      </c>
      <c r="B397" s="5"/>
      <c r="C397" s="5">
        <v>1018.8083099</v>
      </c>
      <c r="D397" s="5">
        <v>2319.1445106649999</v>
      </c>
      <c r="E397" s="5" t="e">
        <f ca="1">IF(ISNUMBER(Kreditvækst[[#This Row],[Udlån/BNP (pct. af BNP)]]),IFERROR((Kreditvækst[[#This Row],[Udlån/BNP (pct. af BNP)]]/VLOOKUP(DATE(YEAR(Kreditvækst[[#This Row],[Dato]])-1,MONTH(Kreditvækst[[#This Row],[Dato]]),DAY(Kreditvækst[[#This Row],[Dato]])),Kreditvækst[[#All],[Dato]:[Udlån/BNP (pct. af BNP)]],2,FALSE)-1)*100,NA()),NA())</f>
        <v>#N/A</v>
      </c>
      <c r="F397" s="5">
        <f ca="1">IFERROR((Kreditvækst[Udlån til erhverv (mia. kr.)]/VLOOKUP(DATE(YEAR(Kreditvækst[[#This Row],[Dato]])-1,MONTH(Kreditvækst[[#This Row],[Dato]])+1,1)-1,Kreditvækst[[Dato]:[Udlån til erhverv (mia. kr.)]],3,FALSE)-1)*100,NA())</f>
        <v>-2.6853525190146499</v>
      </c>
      <c r="G397" s="5">
        <f ca="1">IFERROR((Kreditvækst[Udlån til husholdninger (mia. kr.)]/VLOOKUP(DATE(YEAR(Kreditvækst[[#This Row],[Dato]])-1,MONTH(Kreditvækst[[#This Row],[Dato]])+1,1)-1,Kreditvækst[[Dato]:[Udlån til husholdninger (mia. kr.)]],4,FALSE)-1)*100,NA())</f>
        <v>0.8045314436179396</v>
      </c>
    </row>
    <row r="398" spans="1:7" x14ac:dyDescent="0.3">
      <c r="A398" s="3">
        <v>41274</v>
      </c>
      <c r="B398" s="5">
        <v>263.20417825716288</v>
      </c>
      <c r="C398" s="5">
        <v>1010.4094081329999</v>
      </c>
      <c r="D398" s="5">
        <v>2328.874208489</v>
      </c>
      <c r="E398" s="5">
        <f ca="1">IF(ISNUMBER(Kreditvækst[[#This Row],[Udlån/BNP (pct. af BNP)]]),IFERROR((Kreditvækst[[#This Row],[Udlån/BNP (pct. af BNP)]]/VLOOKUP(DATE(YEAR(Kreditvækst[[#This Row],[Dato]])-1,MONTH(Kreditvækst[[#This Row],[Dato]]),DAY(Kreditvækst[[#This Row],[Dato]])),Kreditvækst[[#All],[Dato]:[Udlån/BNP (pct. af BNP)]],2,FALSE)-1)*100,NA()),NA())</f>
        <v>0.53822765388509275</v>
      </c>
      <c r="F398" s="5">
        <f ca="1">IFERROR((Kreditvækst[Udlån til erhverv (mia. kr.)]/VLOOKUP(DATE(YEAR(Kreditvækst[[#This Row],[Dato]])-1,MONTH(Kreditvækst[[#This Row],[Dato]])+1,1)-1,Kreditvækst[[Dato]:[Udlån til erhverv (mia. kr.)]],3,FALSE)-1)*100,NA())</f>
        <v>-2.5034210365665777</v>
      </c>
      <c r="G398" s="5">
        <f ca="1">IFERROR((Kreditvækst[Udlån til husholdninger (mia. kr.)]/VLOOKUP(DATE(YEAR(Kreditvækst[[#This Row],[Dato]])-1,MONTH(Kreditvækst[[#This Row],[Dato]])+1,1)-1,Kreditvækst[[Dato]:[Udlån til husholdninger (mia. kr.)]],4,FALSE)-1)*100,NA())</f>
        <v>0.54123165028807652</v>
      </c>
    </row>
    <row r="399" spans="1:7" hidden="1" x14ac:dyDescent="0.3">
      <c r="A399" s="3">
        <v>41305</v>
      </c>
      <c r="B399" s="5"/>
      <c r="C399" s="5">
        <v>1001.741048268</v>
      </c>
      <c r="D399" s="5">
        <v>2324.6128828619999</v>
      </c>
      <c r="E399" s="5" t="e">
        <f ca="1">IF(ISNUMBER(Kreditvækst[[#This Row],[Udlån/BNP (pct. af BNP)]]),IFERROR((Kreditvækst[[#This Row],[Udlån/BNP (pct. af BNP)]]/VLOOKUP(DATE(YEAR(Kreditvækst[[#This Row],[Dato]])-1,MONTH(Kreditvækst[[#This Row],[Dato]]),DAY(Kreditvækst[[#This Row],[Dato]])),Kreditvækst[[#All],[Dato]:[Udlån/BNP (pct. af BNP)]],2,FALSE)-1)*100,NA()),NA())</f>
        <v>#N/A</v>
      </c>
      <c r="F399" s="5">
        <f ca="1">IFERROR((Kreditvækst[Udlån til erhverv (mia. kr.)]/VLOOKUP(DATE(YEAR(Kreditvækst[[#This Row],[Dato]])-1,MONTH(Kreditvækst[[#This Row],[Dato]])+1,1)-1,Kreditvækst[[Dato]:[Udlån til erhverv (mia. kr.)]],3,FALSE)-1)*100,NA())</f>
        <v>-2.8496020997061722</v>
      </c>
      <c r="G399" s="5">
        <f ca="1">IFERROR((Kreditvækst[Udlån til husholdninger (mia. kr.)]/VLOOKUP(DATE(YEAR(Kreditvækst[[#This Row],[Dato]])-1,MONTH(Kreditvækst[[#This Row],[Dato]])+1,1)-1,Kreditvækst[[Dato]:[Udlån til husholdninger (mia. kr.)]],4,FALSE)-1)*100,NA())</f>
        <v>0.49165621070528243</v>
      </c>
    </row>
    <row r="400" spans="1:7" hidden="1" x14ac:dyDescent="0.3">
      <c r="A400" s="3">
        <v>41333</v>
      </c>
      <c r="B400" s="5"/>
      <c r="C400" s="5">
        <v>1009.728449392</v>
      </c>
      <c r="D400" s="5">
        <v>2322.926142494</v>
      </c>
      <c r="E400" s="5" t="e">
        <f ca="1">IF(ISNUMBER(Kreditvækst[[#This Row],[Udlån/BNP (pct. af BNP)]]),IFERROR((Kreditvækst[[#This Row],[Udlån/BNP (pct. af BNP)]]/VLOOKUP(DATE(YEAR(Kreditvækst[[#This Row],[Dato]])-1,MONTH(Kreditvækst[[#This Row],[Dato]]),DAY(Kreditvækst[[#This Row],[Dato]])),Kreditvækst[[#All],[Dato]:[Udlån/BNP (pct. af BNP)]],2,FALSE)-1)*100,NA()),NA())</f>
        <v>#N/A</v>
      </c>
      <c r="F400" s="5">
        <f ca="1">IFERROR((Kreditvækst[Udlån til erhverv (mia. kr.)]/VLOOKUP(DATE(YEAR(Kreditvækst[[#This Row],[Dato]])-1,MONTH(Kreditvækst[[#This Row],[Dato]])+1,1)-1,Kreditvækst[[Dato]:[Udlån til erhverv (mia. kr.)]],3,FALSE)-1)*100,NA())</f>
        <v>-2.3392355448242586</v>
      </c>
      <c r="G400" s="5">
        <f ca="1">IFERROR((Kreditvækst[Udlån til husholdninger (mia. kr.)]/VLOOKUP(DATE(YEAR(Kreditvækst[[#This Row],[Dato]])-1,MONTH(Kreditvækst[[#This Row],[Dato]])+1,1)-1,Kreditvækst[[Dato]:[Udlån til husholdninger (mia. kr.)]],4,FALSE)-1)*100,NA())</f>
        <v>0.49182318506177936</v>
      </c>
    </row>
    <row r="401" spans="1:7" x14ac:dyDescent="0.3">
      <c r="A401" s="3">
        <v>41364</v>
      </c>
      <c r="B401" s="5">
        <v>261.56220523088001</v>
      </c>
      <c r="C401" s="5">
        <v>1009.0956353179999</v>
      </c>
      <c r="D401" s="5">
        <v>2328.2380826569997</v>
      </c>
      <c r="E401" s="5">
        <f ca="1">IF(ISNUMBER(Kreditvækst[[#This Row],[Udlån/BNP (pct. af BNP)]]),IFERROR((Kreditvækst[[#This Row],[Udlån/BNP (pct. af BNP)]]/VLOOKUP(DATE(YEAR(Kreditvækst[[#This Row],[Dato]])-1,MONTH(Kreditvækst[[#This Row],[Dato]]),DAY(Kreditvækst[[#This Row],[Dato]])),Kreditvækst[[#All],[Dato]:[Udlån/BNP (pct. af BNP)]],2,FALSE)-1)*100,NA()),NA())</f>
        <v>-0.94191859413583767</v>
      </c>
      <c r="F401" s="5">
        <f ca="1">IFERROR((Kreditvækst[Udlån til erhverv (mia. kr.)]/VLOOKUP(DATE(YEAR(Kreditvækst[[#This Row],[Dato]])-1,MONTH(Kreditvækst[[#This Row],[Dato]])+1,1)-1,Kreditvækst[[Dato]:[Udlån til erhverv (mia. kr.)]],3,FALSE)-1)*100,NA())</f>
        <v>-3.1083795311987572</v>
      </c>
      <c r="G401" s="5">
        <f ca="1">IFERROR((Kreditvækst[Udlån til husholdninger (mia. kr.)]/VLOOKUP(DATE(YEAR(Kreditvækst[[#This Row],[Dato]])-1,MONTH(Kreditvækst[[#This Row],[Dato]])+1,1)-1,Kreditvækst[[Dato]:[Udlån til husholdninger (mia. kr.)]],4,FALSE)-1)*100,NA())</f>
        <v>0.45268736406685051</v>
      </c>
    </row>
    <row r="402" spans="1:7" hidden="1" x14ac:dyDescent="0.3">
      <c r="A402" s="3">
        <v>41394</v>
      </c>
      <c r="B402" s="5"/>
      <c r="C402" s="5">
        <v>1003.830468588</v>
      </c>
      <c r="D402" s="5">
        <v>2326.448092311</v>
      </c>
      <c r="E402" s="5" t="e">
        <f ca="1">IF(ISNUMBER(Kreditvækst[[#This Row],[Udlån/BNP (pct. af BNP)]]),IFERROR((Kreditvækst[[#This Row],[Udlån/BNP (pct. af BNP)]]/VLOOKUP(DATE(YEAR(Kreditvækst[[#This Row],[Dato]])-1,MONTH(Kreditvækst[[#This Row],[Dato]]),DAY(Kreditvækst[[#This Row],[Dato]])),Kreditvækst[[#All],[Dato]:[Udlån/BNP (pct. af BNP)]],2,FALSE)-1)*100,NA()),NA())</f>
        <v>#N/A</v>
      </c>
      <c r="F402" s="5">
        <f ca="1">IFERROR((Kreditvækst[Udlån til erhverv (mia. kr.)]/VLOOKUP(DATE(YEAR(Kreditvækst[[#This Row],[Dato]])-1,MONTH(Kreditvækst[[#This Row],[Dato]])+1,1)-1,Kreditvækst[[Dato]:[Udlån til erhverv (mia. kr.)]],3,FALSE)-1)*100,NA())</f>
        <v>-4.28124894579478</v>
      </c>
      <c r="G402" s="5">
        <f ca="1">IFERROR((Kreditvækst[Udlån til husholdninger (mia. kr.)]/VLOOKUP(DATE(YEAR(Kreditvækst[[#This Row],[Dato]])-1,MONTH(Kreditvækst[[#This Row],[Dato]])+1,1)-1,Kreditvækst[[Dato]:[Udlån til husholdninger (mia. kr.)]],4,FALSE)-1)*100,NA())</f>
        <v>0.57280190079289639</v>
      </c>
    </row>
    <row r="403" spans="1:7" hidden="1" x14ac:dyDescent="0.3">
      <c r="A403" s="3">
        <v>41425</v>
      </c>
      <c r="B403" s="5"/>
      <c r="C403" s="5">
        <v>1009.5246809</v>
      </c>
      <c r="D403" s="5">
        <v>2326.5579790060001</v>
      </c>
      <c r="E403" s="5" t="e">
        <f ca="1">IF(ISNUMBER(Kreditvækst[[#This Row],[Udlån/BNP (pct. af BNP)]]),IFERROR((Kreditvækst[[#This Row],[Udlån/BNP (pct. af BNP)]]/VLOOKUP(DATE(YEAR(Kreditvækst[[#This Row],[Dato]])-1,MONTH(Kreditvækst[[#This Row],[Dato]]),DAY(Kreditvækst[[#This Row],[Dato]])),Kreditvækst[[#All],[Dato]:[Udlån/BNP (pct. af BNP)]],2,FALSE)-1)*100,NA()),NA())</f>
        <v>#N/A</v>
      </c>
      <c r="F403" s="5">
        <f ca="1">IFERROR((Kreditvækst[Udlån til erhverv (mia. kr.)]/VLOOKUP(DATE(YEAR(Kreditvækst[[#This Row],[Dato]])-1,MONTH(Kreditvækst[[#This Row],[Dato]])+1,1)-1,Kreditvækst[[Dato]:[Udlån til erhverv (mia. kr.)]],3,FALSE)-1)*100,NA())</f>
        <v>-2.9212281083585645</v>
      </c>
      <c r="G403" s="5">
        <f ca="1">IFERROR((Kreditvækst[Udlån til husholdninger (mia. kr.)]/VLOOKUP(DATE(YEAR(Kreditvækst[[#This Row],[Dato]])-1,MONTH(Kreditvækst[[#This Row],[Dato]])+1,1)-1,Kreditvækst[[Dato]:[Udlån til husholdninger (mia. kr.)]],4,FALSE)-1)*100,NA())</f>
        <v>0.58719322276457042</v>
      </c>
    </row>
    <row r="404" spans="1:7" x14ac:dyDescent="0.3">
      <c r="A404" s="3">
        <v>41455</v>
      </c>
      <c r="B404" s="5">
        <v>259.15750194753178</v>
      </c>
      <c r="C404" s="5">
        <v>1008.8993260880001</v>
      </c>
      <c r="D404" s="5">
        <v>2329.241922097</v>
      </c>
      <c r="E404" s="5">
        <f ca="1">IF(ISNUMBER(Kreditvækst[[#This Row],[Udlån/BNP (pct. af BNP)]]),IFERROR((Kreditvækst[[#This Row],[Udlån/BNP (pct. af BNP)]]/VLOOKUP(DATE(YEAR(Kreditvækst[[#This Row],[Dato]])-1,MONTH(Kreditvækst[[#This Row],[Dato]]),DAY(Kreditvækst[[#This Row],[Dato]])),Kreditvækst[[#All],[Dato]:[Udlån/BNP (pct. af BNP)]],2,FALSE)-1)*100,NA()),NA())</f>
        <v>-1.8364620405359244</v>
      </c>
      <c r="F404" s="5">
        <f ca="1">IFERROR((Kreditvækst[Udlån til erhverv (mia. kr.)]/VLOOKUP(DATE(YEAR(Kreditvækst[[#This Row],[Dato]])-1,MONTH(Kreditvækst[[#This Row],[Dato]])+1,1)-1,Kreditvækst[[Dato]:[Udlån til erhverv (mia. kr.)]],3,FALSE)-1)*100,NA())</f>
        <v>-3.3221867127825599</v>
      </c>
      <c r="G404" s="5">
        <f ca="1">IFERROR((Kreditvækst[Udlån til husholdninger (mia. kr.)]/VLOOKUP(DATE(YEAR(Kreditvækst[[#This Row],[Dato]])-1,MONTH(Kreditvækst[[#This Row],[Dato]])+1,1)-1,Kreditvækst[[Dato]:[Udlån til husholdninger (mia. kr.)]],4,FALSE)-1)*100,NA())</f>
        <v>0.19794732284921235</v>
      </c>
    </row>
    <row r="405" spans="1:7" hidden="1" x14ac:dyDescent="0.3">
      <c r="A405" s="3">
        <v>41486</v>
      </c>
      <c r="B405" s="5"/>
      <c r="C405" s="5">
        <v>997.20200276700007</v>
      </c>
      <c r="D405" s="5">
        <v>2328.0002305520002</v>
      </c>
      <c r="E405" s="5" t="e">
        <f ca="1">IF(ISNUMBER(Kreditvækst[[#This Row],[Udlån/BNP (pct. af BNP)]]),IFERROR((Kreditvækst[[#This Row],[Udlån/BNP (pct. af BNP)]]/VLOOKUP(DATE(YEAR(Kreditvækst[[#This Row],[Dato]])-1,MONTH(Kreditvækst[[#This Row],[Dato]]),DAY(Kreditvækst[[#This Row],[Dato]])),Kreditvækst[[#All],[Dato]:[Udlån/BNP (pct. af BNP)]],2,FALSE)-1)*100,NA()),NA())</f>
        <v>#N/A</v>
      </c>
      <c r="F405" s="5">
        <f ca="1">IFERROR((Kreditvækst[Udlån til erhverv (mia. kr.)]/VLOOKUP(DATE(YEAR(Kreditvækst[[#This Row],[Dato]])-1,MONTH(Kreditvækst[[#This Row],[Dato]])+1,1)-1,Kreditvækst[[Dato]:[Udlån til erhverv (mia. kr.)]],3,FALSE)-1)*100,NA())</f>
        <v>-3.1212108996809707</v>
      </c>
      <c r="G405" s="5">
        <f ca="1">IFERROR((Kreditvækst[Udlån til husholdninger (mia. kr.)]/VLOOKUP(DATE(YEAR(Kreditvækst[[#This Row],[Dato]])-1,MONTH(Kreditvækst[[#This Row],[Dato]])+1,1)-1,Kreditvækst[[Dato]:[Udlån til husholdninger (mia. kr.)]],4,FALSE)-1)*100,NA())</f>
        <v>0.34317093293361189</v>
      </c>
    </row>
    <row r="406" spans="1:7" hidden="1" x14ac:dyDescent="0.3">
      <c r="A406" s="3">
        <v>41517</v>
      </c>
      <c r="B406" s="5"/>
      <c r="C406" s="5">
        <v>1006.3447359229999</v>
      </c>
      <c r="D406" s="5">
        <v>2325.7008016600003</v>
      </c>
      <c r="E406" s="5" t="e">
        <f ca="1">IF(ISNUMBER(Kreditvækst[[#This Row],[Udlån/BNP (pct. af BNP)]]),IFERROR((Kreditvækst[[#This Row],[Udlån/BNP (pct. af BNP)]]/VLOOKUP(DATE(YEAR(Kreditvækst[[#This Row],[Dato]])-1,MONTH(Kreditvækst[[#This Row],[Dato]]),DAY(Kreditvækst[[#This Row],[Dato]])),Kreditvækst[[#All],[Dato]:[Udlån/BNP (pct. af BNP)]],2,FALSE)-1)*100,NA()),NA())</f>
        <v>#N/A</v>
      </c>
      <c r="F406" s="5">
        <f ca="1">IFERROR((Kreditvækst[Udlån til erhverv (mia. kr.)]/VLOOKUP(DATE(YEAR(Kreditvækst[[#This Row],[Dato]])-1,MONTH(Kreditvækst[[#This Row],[Dato]])+1,1)-1,Kreditvækst[[Dato]:[Udlån til erhverv (mia. kr.)]],3,FALSE)-1)*100,NA())</f>
        <v>-1.6097245870081212</v>
      </c>
      <c r="G406" s="5">
        <f ca="1">IFERROR((Kreditvækst[Udlån til husholdninger (mia. kr.)]/VLOOKUP(DATE(YEAR(Kreditvækst[[#This Row],[Dato]])-1,MONTH(Kreditvækst[[#This Row],[Dato]])+1,1)-1,Kreditvækst[[Dato]:[Udlån til husholdninger (mia. kr.)]],4,FALSE)-1)*100,NA())</f>
        <v>0.34334063506324952</v>
      </c>
    </row>
    <row r="407" spans="1:7" x14ac:dyDescent="0.3">
      <c r="A407" s="3">
        <v>41547</v>
      </c>
      <c r="B407" s="5">
        <v>258.01825265984382</v>
      </c>
      <c r="C407" s="5">
        <v>1012.158731933</v>
      </c>
      <c r="D407" s="5">
        <v>2329.7414318749998</v>
      </c>
      <c r="E407" s="5">
        <f ca="1">IF(ISNUMBER(Kreditvækst[[#This Row],[Udlån/BNP (pct. af BNP)]]),IFERROR((Kreditvækst[[#This Row],[Udlån/BNP (pct. af BNP)]]/VLOOKUP(DATE(YEAR(Kreditvækst[[#This Row],[Dato]])-1,MONTH(Kreditvækst[[#This Row],[Dato]]),DAY(Kreditvækst[[#This Row],[Dato]])),Kreditvækst[[#All],[Dato]:[Udlån/BNP (pct. af BNP)]],2,FALSE)-1)*100,NA()),NA())</f>
        <v>-1.0481769629771542</v>
      </c>
      <c r="F407" s="5">
        <f ca="1">IFERROR((Kreditvækst[Udlån til erhverv (mia. kr.)]/VLOOKUP(DATE(YEAR(Kreditvækst[[#This Row],[Dato]])-1,MONTH(Kreditvækst[[#This Row],[Dato]])+1,1)-1,Kreditvækst[[Dato]:[Udlån til erhverv (mia. kr.)]],3,FALSE)-1)*100,NA())</f>
        <v>-1.0660453752160071</v>
      </c>
      <c r="G407" s="5">
        <f ca="1">IFERROR((Kreditvækst[Udlån til husholdninger (mia. kr.)]/VLOOKUP(DATE(YEAR(Kreditvækst[[#This Row],[Dato]])-1,MONTH(Kreditvækst[[#This Row],[Dato]])+1,1)-1,Kreditvækst[[Dato]:[Udlån til husholdninger (mia. kr.)]],4,FALSE)-1)*100,NA())</f>
        <v>0.18834163694856354</v>
      </c>
    </row>
    <row r="408" spans="1:7" hidden="1" x14ac:dyDescent="0.3">
      <c r="A408" s="3">
        <v>41578</v>
      </c>
      <c r="B408" s="5"/>
      <c r="C408" s="5">
        <v>1002.5057897369709</v>
      </c>
      <c r="D408" s="5">
        <v>2325.8177326099699</v>
      </c>
      <c r="E408" s="5" t="e">
        <f ca="1">IF(ISNUMBER(Kreditvækst[[#This Row],[Udlån/BNP (pct. af BNP)]]),IFERROR((Kreditvækst[[#This Row],[Udlån/BNP (pct. af BNP)]]/VLOOKUP(DATE(YEAR(Kreditvækst[[#This Row],[Dato]])-1,MONTH(Kreditvækst[[#This Row],[Dato]]),DAY(Kreditvækst[[#This Row],[Dato]])),Kreditvækst[[#All],[Dato]:[Udlån/BNP (pct. af BNP)]],2,FALSE)-1)*100,NA()),NA())</f>
        <v>#N/A</v>
      </c>
      <c r="F408" s="5">
        <f ca="1">IFERROR((Kreditvækst[Udlån til erhverv (mia. kr.)]/VLOOKUP(DATE(YEAR(Kreditvækst[[#This Row],[Dato]])-1,MONTH(Kreditvækst[[#This Row],[Dato]])+1,1)-1,Kreditvækst[[Dato]:[Udlån til erhverv (mia. kr.)]],3,FALSE)-1)*100,NA())</f>
        <v>-1.1049003919084699</v>
      </c>
      <c r="G408" s="5">
        <f ca="1">IFERROR((Kreditvækst[Udlån til husholdninger (mia. kr.)]/VLOOKUP(DATE(YEAR(Kreditvækst[[#This Row],[Dato]])-1,MONTH(Kreditvækst[[#This Row],[Dato]])+1,1)-1,Kreditvækst[[Dato]:[Udlån til husholdninger (mia. kr.)]],4,FALSE)-1)*100,NA())</f>
        <v>0.20958554644308069</v>
      </c>
    </row>
    <row r="409" spans="1:7" hidden="1" x14ac:dyDescent="0.3">
      <c r="A409" s="3">
        <v>41608</v>
      </c>
      <c r="B409" s="5"/>
      <c r="C409" s="5">
        <v>1007.121261543851</v>
      </c>
      <c r="D409" s="5">
        <v>2330.0042224560202</v>
      </c>
      <c r="E409" s="5" t="e">
        <f ca="1">IF(ISNUMBER(Kreditvækst[[#This Row],[Udlån/BNP (pct. af BNP)]]),IFERROR((Kreditvækst[[#This Row],[Udlån/BNP (pct. af BNP)]]/VLOOKUP(DATE(YEAR(Kreditvækst[[#This Row],[Dato]])-1,MONTH(Kreditvækst[[#This Row],[Dato]]),DAY(Kreditvækst[[#This Row],[Dato]])),Kreditvækst[[#All],[Dato]:[Udlån/BNP (pct. af BNP)]],2,FALSE)-1)*100,NA()),NA())</f>
        <v>#N/A</v>
      </c>
      <c r="F409" s="5">
        <f ca="1">IFERROR((Kreditvækst[Udlån til erhverv (mia. kr.)]/VLOOKUP(DATE(YEAR(Kreditvækst[[#This Row],[Dato]])-1,MONTH(Kreditvækst[[#This Row],[Dato]])+1,1)-1,Kreditvækst[[Dato]:[Udlån til erhverv (mia. kr.)]],3,FALSE)-1)*100,NA())</f>
        <v>-1.1471292727575189</v>
      </c>
      <c r="G409" s="5">
        <f ca="1">IFERROR((Kreditvækst[Udlån til husholdninger (mia. kr.)]/VLOOKUP(DATE(YEAR(Kreditvækst[[#This Row],[Dato]])-1,MONTH(Kreditvækst[[#This Row],[Dato]])+1,1)-1,Kreditvækst[[Dato]:[Udlån til husholdninger (mia. kr.)]],4,FALSE)-1)*100,NA())</f>
        <v>0.46826369556014491</v>
      </c>
    </row>
    <row r="410" spans="1:7" x14ac:dyDescent="0.3">
      <c r="A410" s="3">
        <v>41639</v>
      </c>
      <c r="B410" s="5">
        <v>251.75954623341542</v>
      </c>
      <c r="C410" s="5">
        <v>1008.1696061704786</v>
      </c>
      <c r="D410" s="5">
        <v>2332.4117645248348</v>
      </c>
      <c r="E410" s="5">
        <f ca="1">IF(ISNUMBER(Kreditvækst[[#This Row],[Udlån/BNP (pct. af BNP)]]),IFERROR((Kreditvækst[[#This Row],[Udlån/BNP (pct. af BNP)]]/VLOOKUP(DATE(YEAR(Kreditvækst[[#This Row],[Dato]])-1,MONTH(Kreditvækst[[#This Row],[Dato]]),DAY(Kreditvækst[[#This Row],[Dato]])),Kreditvækst[[#All],[Dato]:[Udlån/BNP (pct. af BNP)]],2,FALSE)-1)*100,NA()),NA())</f>
        <v>-4.3481954198179569</v>
      </c>
      <c r="F410" s="5">
        <f ca="1">IFERROR((Kreditvækst[Udlån til erhverv (mia. kr.)]/VLOOKUP(DATE(YEAR(Kreditvækst[[#This Row],[Dato]])-1,MONTH(Kreditvækst[[#This Row],[Dato]])+1,1)-1,Kreditvækst[[Dato]:[Udlån til erhverv (mia. kr.)]],3,FALSE)-1)*100,NA())</f>
        <v>-0.22167271449501369</v>
      </c>
      <c r="G410" s="5">
        <f ca="1">IFERROR((Kreditvækst[Udlån til husholdninger (mia. kr.)]/VLOOKUP(DATE(YEAR(Kreditvækst[[#This Row],[Dato]])-1,MONTH(Kreditvækst[[#This Row],[Dato]])+1,1)-1,Kreditvækst[[Dato]:[Udlån til husholdninger (mia. kr.)]],4,FALSE)-1)*100,NA())</f>
        <v>0.15189983310133215</v>
      </c>
    </row>
    <row r="411" spans="1:7" hidden="1" x14ac:dyDescent="0.3">
      <c r="A411" s="3">
        <v>41670</v>
      </c>
      <c r="B411" s="5"/>
      <c r="C411" s="5">
        <v>1006.5475128249486</v>
      </c>
      <c r="D411" s="5">
        <v>2316.9051973393744</v>
      </c>
      <c r="E411" s="5" t="e">
        <f ca="1">IF(ISNUMBER(Kreditvækst[[#This Row],[Udlån/BNP (pct. af BNP)]]),IFERROR((Kreditvækst[[#This Row],[Udlån/BNP (pct. af BNP)]]/VLOOKUP(DATE(YEAR(Kreditvækst[[#This Row],[Dato]])-1,MONTH(Kreditvækst[[#This Row],[Dato]]),DAY(Kreditvækst[[#This Row],[Dato]])),Kreditvækst[[#All],[Dato]:[Udlån/BNP (pct. af BNP)]],2,FALSE)-1)*100,NA()),NA())</f>
        <v>#N/A</v>
      </c>
      <c r="F411" s="5">
        <f ca="1">IFERROR((Kreditvækst[Udlån til erhverv (mia. kr.)]/VLOOKUP(DATE(YEAR(Kreditvækst[[#This Row],[Dato]])-1,MONTH(Kreditvækst[[#This Row],[Dato]])+1,1)-1,Kreditvækst[[Dato]:[Udlån til erhverv (mia. kr.)]],3,FALSE)-1)*100,NA())</f>
        <v>0.47981108144254936</v>
      </c>
      <c r="G411" s="5">
        <f ca="1">IFERROR((Kreditvækst[Udlån til husholdninger (mia. kr.)]/VLOOKUP(DATE(YEAR(Kreditvækst[[#This Row],[Dato]])-1,MONTH(Kreditvækst[[#This Row],[Dato]])+1,1)-1,Kreditvækst[[Dato]:[Udlån til husholdninger (mia. kr.)]],4,FALSE)-1)*100,NA())</f>
        <v>-0.33156856263895085</v>
      </c>
    </row>
    <row r="412" spans="1:7" hidden="1" x14ac:dyDescent="0.3">
      <c r="A412" s="3">
        <v>41698</v>
      </c>
      <c r="B412" s="5"/>
      <c r="C412" s="5">
        <v>1006.1824982682775</v>
      </c>
      <c r="D412" s="5">
        <v>2316.4267681431247</v>
      </c>
      <c r="E412" s="5" t="e">
        <f ca="1">IF(ISNUMBER(Kreditvækst[[#This Row],[Udlån/BNP (pct. af BNP)]]),IFERROR((Kreditvækst[[#This Row],[Udlån/BNP (pct. af BNP)]]/VLOOKUP(DATE(YEAR(Kreditvækst[[#This Row],[Dato]])-1,MONTH(Kreditvækst[[#This Row],[Dato]]),DAY(Kreditvækst[[#This Row],[Dato]])),Kreditvækst[[#All],[Dato]:[Udlån/BNP (pct. af BNP)]],2,FALSE)-1)*100,NA()),NA())</f>
        <v>#N/A</v>
      </c>
      <c r="F412" s="5">
        <f ca="1">IFERROR((Kreditvækst[Udlån til erhverv (mia. kr.)]/VLOOKUP(DATE(YEAR(Kreditvækst[[#This Row],[Dato]])-1,MONTH(Kreditvækst[[#This Row],[Dato]])+1,1)-1,Kreditvækst[[Dato]:[Udlån til erhverv (mia. kr.)]],3,FALSE)-1)*100,NA())</f>
        <v>-0.35117868827581056</v>
      </c>
      <c r="G412" s="5">
        <f ca="1">IFERROR((Kreditvækst[Udlån til husholdninger (mia. kr.)]/VLOOKUP(DATE(YEAR(Kreditvækst[[#This Row],[Dato]])-1,MONTH(Kreditvækst[[#This Row],[Dato]])+1,1)-1,Kreditvækst[[Dato]:[Udlån til husholdninger (mia. kr.)]],4,FALSE)-1)*100,NA())</f>
        <v>-0.2797925526765721</v>
      </c>
    </row>
    <row r="413" spans="1:7" x14ac:dyDescent="0.3">
      <c r="A413" s="3">
        <v>41729</v>
      </c>
      <c r="B413" s="5">
        <v>251.20630190840103</v>
      </c>
      <c r="C413" s="5">
        <v>1023.7962073966937</v>
      </c>
      <c r="D413" s="5">
        <v>2318.5091287881751</v>
      </c>
      <c r="E413" s="5">
        <f ca="1">IF(ISNUMBER(Kreditvækst[[#This Row],[Udlån/BNP (pct. af BNP)]]),IFERROR((Kreditvækst[[#This Row],[Udlån/BNP (pct. af BNP)]]/VLOOKUP(DATE(YEAR(Kreditvækst[[#This Row],[Dato]])-1,MONTH(Kreditvækst[[#This Row],[Dato]]),DAY(Kreditvækst[[#This Row],[Dato]])),Kreditvækst[[#All],[Dato]:[Udlån/BNP (pct. af BNP)]],2,FALSE)-1)*100,NA()),NA())</f>
        <v>-3.9592506544811612</v>
      </c>
      <c r="F413" s="5">
        <f ca="1">IFERROR((Kreditvækst[Udlån til erhverv (mia. kr.)]/VLOOKUP(DATE(YEAR(Kreditvækst[[#This Row],[Dato]])-1,MONTH(Kreditvækst[[#This Row],[Dato]])+1,1)-1,Kreditvækst[[Dato]:[Udlån til erhverv (mia. kr.)]],3,FALSE)-1)*100,NA())</f>
        <v>1.4568066260697954</v>
      </c>
      <c r="G413" s="5">
        <f ca="1">IFERROR((Kreditvækst[Udlån til husholdninger (mia. kr.)]/VLOOKUP(DATE(YEAR(Kreditvækst[[#This Row],[Dato]])-1,MONTH(Kreditvækst[[#This Row],[Dato]])+1,1)-1,Kreditvækst[[Dato]:[Udlån til husholdninger (mia. kr.)]],4,FALSE)-1)*100,NA())</f>
        <v>-0.41786765457086927</v>
      </c>
    </row>
    <row r="414" spans="1:7" hidden="1" x14ac:dyDescent="0.3">
      <c r="A414" s="3">
        <v>41759</v>
      </c>
      <c r="B414" s="5"/>
      <c r="C414" s="5">
        <v>1019.8920488937347</v>
      </c>
      <c r="D414" s="5">
        <v>2309.3452061201056</v>
      </c>
      <c r="E414" s="5" t="e">
        <f ca="1">IF(ISNUMBER(Kreditvækst[[#This Row],[Udlån/BNP (pct. af BNP)]]),IFERROR((Kreditvækst[[#This Row],[Udlån/BNP (pct. af BNP)]]/VLOOKUP(DATE(YEAR(Kreditvækst[[#This Row],[Dato]])-1,MONTH(Kreditvækst[[#This Row],[Dato]]),DAY(Kreditvækst[[#This Row],[Dato]])),Kreditvækst[[#All],[Dato]:[Udlån/BNP (pct. af BNP)]],2,FALSE)-1)*100,NA()),NA())</f>
        <v>#N/A</v>
      </c>
      <c r="F414" s="5">
        <f ca="1">IFERROR((Kreditvækst[Udlån til erhverv (mia. kr.)]/VLOOKUP(DATE(YEAR(Kreditvækst[[#This Row],[Dato]])-1,MONTH(Kreditvækst[[#This Row],[Dato]])+1,1)-1,Kreditvækst[[Dato]:[Udlån til erhverv (mia. kr.)]],3,FALSE)-1)*100,NA())</f>
        <v>1.6000291691013357</v>
      </c>
      <c r="G414" s="5">
        <f ca="1">IFERROR((Kreditvækst[Udlån til husholdninger (mia. kr.)]/VLOOKUP(DATE(YEAR(Kreditvækst[[#This Row],[Dato]])-1,MONTH(Kreditvækst[[#This Row],[Dato]])+1,1)-1,Kreditvækst[[Dato]:[Udlån til husholdninger (mia. kr.)]],4,FALSE)-1)*100,NA())</f>
        <v>-0.73515013068291557</v>
      </c>
    </row>
    <row r="415" spans="1:7" hidden="1" x14ac:dyDescent="0.3">
      <c r="A415" s="3">
        <v>41790</v>
      </c>
      <c r="B415" s="5"/>
      <c r="C415" s="5">
        <v>1015.9689746931438</v>
      </c>
      <c r="D415" s="5">
        <v>2309.7555852631053</v>
      </c>
      <c r="E415" s="5" t="e">
        <f ca="1">IF(ISNUMBER(Kreditvækst[[#This Row],[Udlån/BNP (pct. af BNP)]]),IFERROR((Kreditvækst[[#This Row],[Udlån/BNP (pct. af BNP)]]/VLOOKUP(DATE(YEAR(Kreditvækst[[#This Row],[Dato]])-1,MONTH(Kreditvækst[[#This Row],[Dato]]),DAY(Kreditvækst[[#This Row],[Dato]])),Kreditvækst[[#All],[Dato]:[Udlån/BNP (pct. af BNP)]],2,FALSE)-1)*100,NA()),NA())</f>
        <v>#N/A</v>
      </c>
      <c r="F415" s="5">
        <f ca="1">IFERROR((Kreditvækst[Udlån til erhverv (mia. kr.)]/VLOOKUP(DATE(YEAR(Kreditvækst[[#This Row],[Dato]])-1,MONTH(Kreditvækst[[#This Row],[Dato]])+1,1)-1,Kreditvækst[[Dato]:[Udlån til erhverv (mia. kr.)]],3,FALSE)-1)*100,NA())</f>
        <v>0.63834930587318706</v>
      </c>
      <c r="G415" s="5">
        <f ca="1">IFERROR((Kreditvækst[Udlån til husholdninger (mia. kr.)]/VLOOKUP(DATE(YEAR(Kreditvækst[[#This Row],[Dato]])-1,MONTH(Kreditvækst[[#This Row],[Dato]])+1,1)-1,Kreditvækst[[Dato]:[Udlån til husholdninger (mia. kr.)]],4,FALSE)-1)*100,NA())</f>
        <v>-0.72219965694013677</v>
      </c>
    </row>
    <row r="416" spans="1:7" x14ac:dyDescent="0.3">
      <c r="A416" s="3">
        <v>41820</v>
      </c>
      <c r="B416" s="5">
        <v>249.05111500569637</v>
      </c>
      <c r="C416" s="5">
        <v>1016.3238367206609</v>
      </c>
      <c r="D416" s="5">
        <v>2315.0000812867888</v>
      </c>
      <c r="E416" s="5">
        <f ca="1">IF(ISNUMBER(Kreditvækst[[#This Row],[Udlån/BNP (pct. af BNP)]]),IFERROR((Kreditvækst[[#This Row],[Udlån/BNP (pct. af BNP)]]/VLOOKUP(DATE(YEAR(Kreditvækst[[#This Row],[Dato]])-1,MONTH(Kreditvækst[[#This Row],[Dato]]),DAY(Kreditvækst[[#This Row],[Dato]])),Kreditvækst[[#All],[Dato]:[Udlån/BNP (pct. af BNP)]],2,FALSE)-1)*100,NA()),NA())</f>
        <v>-3.8997084266854554</v>
      </c>
      <c r="F416" s="5">
        <f ca="1">IFERROR((Kreditvækst[Udlån til erhverv (mia. kr.)]/VLOOKUP(DATE(YEAR(Kreditvækst[[#This Row],[Dato]])-1,MONTH(Kreditvækst[[#This Row],[Dato]])+1,1)-1,Kreditvækst[[Dato]:[Udlån til erhverv (mia. kr.)]],3,FALSE)-1)*100,NA())</f>
        <v>0.73590203112230412</v>
      </c>
      <c r="G416" s="5">
        <f ca="1">IFERROR((Kreditvækst[Udlån til husholdninger (mia. kr.)]/VLOOKUP(DATE(YEAR(Kreditvækst[[#This Row],[Dato]])-1,MONTH(Kreditvækst[[#This Row],[Dato]])+1,1)-1,Kreditvækst[[Dato]:[Udlån til husholdninger (mia. kr.)]],4,FALSE)-1)*100,NA())</f>
        <v>-0.61143673721059111</v>
      </c>
    </row>
    <row r="417" spans="1:7" hidden="1" x14ac:dyDescent="0.3">
      <c r="A417" s="3">
        <v>41851</v>
      </c>
      <c r="B417" s="5"/>
      <c r="C417" s="5">
        <v>1006.0223499427309</v>
      </c>
      <c r="D417" s="5">
        <v>2314.8442779419988</v>
      </c>
      <c r="E417" s="5" t="e">
        <f ca="1">IF(ISNUMBER(Kreditvækst[[#This Row],[Udlån/BNP (pct. af BNP)]]),IFERROR((Kreditvækst[[#This Row],[Udlån/BNP (pct. af BNP)]]/VLOOKUP(DATE(YEAR(Kreditvækst[[#This Row],[Dato]])-1,MONTH(Kreditvækst[[#This Row],[Dato]]),DAY(Kreditvækst[[#This Row],[Dato]])),Kreditvækst[[#All],[Dato]:[Udlån/BNP (pct. af BNP)]],2,FALSE)-1)*100,NA()),NA())</f>
        <v>#N/A</v>
      </c>
      <c r="F417" s="5">
        <f ca="1">IFERROR((Kreditvækst[Udlån til erhverv (mia. kr.)]/VLOOKUP(DATE(YEAR(Kreditvækst[[#This Row],[Dato]])-1,MONTH(Kreditvækst[[#This Row],[Dato]])+1,1)-1,Kreditvækst[[Dato]:[Udlån til erhverv (mia. kr.)]],3,FALSE)-1)*100,NA())</f>
        <v>0.88450957291064114</v>
      </c>
      <c r="G417" s="5">
        <f ca="1">IFERROR((Kreditvækst[Udlån til husholdninger (mia. kr.)]/VLOOKUP(DATE(YEAR(Kreditvækst[[#This Row],[Dato]])-1,MONTH(Kreditvækst[[#This Row],[Dato]])+1,1)-1,Kreditvækst[[Dato]:[Udlån til husholdninger (mia. kr.)]],4,FALSE)-1)*100,NA())</f>
        <v>-0.56511818329511021</v>
      </c>
    </row>
    <row r="418" spans="1:7" hidden="1" x14ac:dyDescent="0.3">
      <c r="A418" s="3">
        <v>41882</v>
      </c>
      <c r="B418" s="5"/>
      <c r="C418" s="5">
        <v>1011.955161104901</v>
      </c>
      <c r="D418" s="5">
        <v>2316.0704469098791</v>
      </c>
      <c r="E418" s="5" t="e">
        <f ca="1">IF(ISNUMBER(Kreditvækst[[#This Row],[Udlån/BNP (pct. af BNP)]]),IFERROR((Kreditvækst[[#This Row],[Udlån/BNP (pct. af BNP)]]/VLOOKUP(DATE(YEAR(Kreditvækst[[#This Row],[Dato]])-1,MONTH(Kreditvækst[[#This Row],[Dato]]),DAY(Kreditvækst[[#This Row],[Dato]])),Kreditvækst[[#All],[Dato]:[Udlån/BNP (pct. af BNP)]],2,FALSE)-1)*100,NA()),NA())</f>
        <v>#N/A</v>
      </c>
      <c r="F418" s="5">
        <f ca="1">IFERROR((Kreditvækst[Udlån til erhverv (mia. kr.)]/VLOOKUP(DATE(YEAR(Kreditvækst[[#This Row],[Dato]])-1,MONTH(Kreditvækst[[#This Row],[Dato]])+1,1)-1,Kreditvækst[[Dato]:[Udlån til erhverv (mia. kr.)]],3,FALSE)-1)*100,NA())</f>
        <v>0.55750529432196938</v>
      </c>
      <c r="G418" s="5">
        <f ca="1">IFERROR((Kreditvækst[Udlån til husholdninger (mia. kr.)]/VLOOKUP(DATE(YEAR(Kreditvækst[[#This Row],[Dato]])-1,MONTH(Kreditvækst[[#This Row],[Dato]])+1,1)-1,Kreditvækst[[Dato]:[Udlån til husholdninger (mia. kr.)]],4,FALSE)-1)*100,NA())</f>
        <v>-0.41408399323108469</v>
      </c>
    </row>
    <row r="419" spans="1:7" x14ac:dyDescent="0.3">
      <c r="A419" s="3">
        <v>41912</v>
      </c>
      <c r="B419" s="5">
        <v>254.0505233895646</v>
      </c>
      <c r="C419" s="5">
        <v>1017.9423013723945</v>
      </c>
      <c r="D419" s="5">
        <v>2321.4232026417521</v>
      </c>
      <c r="E419" s="5">
        <f ca="1">IF(ISNUMBER(Kreditvækst[[#This Row],[Udlån/BNP (pct. af BNP)]]),IFERROR((Kreditvækst[[#This Row],[Udlån/BNP (pct. af BNP)]]/VLOOKUP(DATE(YEAR(Kreditvækst[[#This Row],[Dato]])-1,MONTH(Kreditvækst[[#This Row],[Dato]]),DAY(Kreditvækst[[#This Row],[Dato]])),Kreditvækst[[#All],[Dato]:[Udlån/BNP (pct. af BNP)]],2,FALSE)-1)*100,NA()),NA())</f>
        <v>-1.5377707698493892</v>
      </c>
      <c r="F419" s="5">
        <f ca="1">IFERROR((Kreditvækst[Udlån til erhverv (mia. kr.)]/VLOOKUP(DATE(YEAR(Kreditvækst[[#This Row],[Dato]])-1,MONTH(Kreditvækst[[#This Row],[Dato]])+1,1)-1,Kreditvækst[[Dato]:[Udlån til erhverv (mia. kr.)]],3,FALSE)-1)*100,NA())</f>
        <v>0.57140933105908065</v>
      </c>
      <c r="G419" s="5">
        <f ca="1">IFERROR((Kreditvækst[Udlån til husholdninger (mia. kr.)]/VLOOKUP(DATE(YEAR(Kreditvækst[[#This Row],[Dato]])-1,MONTH(Kreditvækst[[#This Row],[Dato]])+1,1)-1,Kreditvækst[[Dato]:[Udlån til husholdninger (mia. kr.)]],4,FALSE)-1)*100,NA())</f>
        <v>-0.35704516902346217</v>
      </c>
    </row>
    <row r="420" spans="1:7" hidden="1" x14ac:dyDescent="0.3">
      <c r="A420" s="3">
        <v>41943</v>
      </c>
      <c r="B420" s="5"/>
      <c r="C420" s="5">
        <v>1016.2363800344524</v>
      </c>
      <c r="D420" s="5">
        <v>2319.7662444096622</v>
      </c>
      <c r="E420" s="5" t="e">
        <f ca="1">IF(ISNUMBER(Kreditvækst[[#This Row],[Udlån/BNP (pct. af BNP)]]),IFERROR((Kreditvækst[[#This Row],[Udlån/BNP (pct. af BNP)]]/VLOOKUP(DATE(YEAR(Kreditvækst[[#This Row],[Dato]])-1,MONTH(Kreditvækst[[#This Row],[Dato]]),DAY(Kreditvækst[[#This Row],[Dato]])),Kreditvækst[[#All],[Dato]:[Udlån/BNP (pct. af BNP)]],2,FALSE)-1)*100,NA()),NA())</f>
        <v>#N/A</v>
      </c>
      <c r="F420" s="5">
        <f ca="1">IFERROR((Kreditvækst[Udlån til erhverv (mia. kr.)]/VLOOKUP(DATE(YEAR(Kreditvækst[[#This Row],[Dato]])-1,MONTH(Kreditvækst[[#This Row],[Dato]])+1,1)-1,Kreditvækst[[Dato]:[Udlån til erhverv (mia. kr.)]],3,FALSE)-1)*100,NA())</f>
        <v>1.369627032386922</v>
      </c>
      <c r="G420" s="5">
        <f ca="1">IFERROR((Kreditvækst[Udlån til husholdninger (mia. kr.)]/VLOOKUP(DATE(YEAR(Kreditvækst[[#This Row],[Dato]])-1,MONTH(Kreditvækst[[#This Row],[Dato]])+1,1)-1,Kreditvækst[[Dato]:[Udlån til husholdninger (mia. kr.)]],4,FALSE)-1)*100,NA())</f>
        <v>-0.26018755104755265</v>
      </c>
    </row>
    <row r="421" spans="1:7" hidden="1" x14ac:dyDescent="0.3">
      <c r="A421" s="3">
        <v>41973</v>
      </c>
      <c r="B421" s="5"/>
      <c r="C421" s="5">
        <v>1019.0805860710634</v>
      </c>
      <c r="D421" s="5">
        <v>2318.4595977462623</v>
      </c>
      <c r="E421" s="5" t="e">
        <f ca="1">IF(ISNUMBER(Kreditvækst[[#This Row],[Udlån/BNP (pct. af BNP)]]),IFERROR((Kreditvækst[[#This Row],[Udlån/BNP (pct. af BNP)]]/VLOOKUP(DATE(YEAR(Kreditvækst[[#This Row],[Dato]])-1,MONTH(Kreditvækst[[#This Row],[Dato]]),DAY(Kreditvækst[[#This Row],[Dato]])),Kreditvækst[[#All],[Dato]:[Udlån/BNP (pct. af BNP)]],2,FALSE)-1)*100,NA()),NA())</f>
        <v>#N/A</v>
      </c>
      <c r="F421" s="5">
        <f ca="1">IFERROR((Kreditvækst[Udlån til erhverv (mia. kr.)]/VLOOKUP(DATE(YEAR(Kreditvækst[[#This Row],[Dato]])-1,MONTH(Kreditvækst[[#This Row],[Dato]])+1,1)-1,Kreditvækst[[Dato]:[Udlån til erhverv (mia. kr.)]],3,FALSE)-1)*100,NA())</f>
        <v>1.1874761246604582</v>
      </c>
      <c r="G421" s="5">
        <f ca="1">IFERROR((Kreditvækst[Udlån til husholdninger (mia. kr.)]/VLOOKUP(DATE(YEAR(Kreditvækst[[#This Row],[Dato]])-1,MONTH(Kreditvækst[[#This Row],[Dato]])+1,1)-1,Kreditvækst[[Dato]:[Udlån til husholdninger (mia. kr.)]],4,FALSE)-1)*100,NA())</f>
        <v>-0.49547655744541785</v>
      </c>
    </row>
    <row r="422" spans="1:7" x14ac:dyDescent="0.3">
      <c r="A422" s="3">
        <v>42004</v>
      </c>
      <c r="B422" s="5">
        <v>252.85755882927958</v>
      </c>
      <c r="C422" s="5">
        <v>1023.3404996053608</v>
      </c>
      <c r="D422" s="5">
        <v>2329.5564261477989</v>
      </c>
      <c r="E422" s="5">
        <f ca="1">IF(ISNUMBER(Kreditvækst[[#This Row],[Udlån/BNP (pct. af BNP)]]),IFERROR((Kreditvækst[[#This Row],[Udlån/BNP (pct. af BNP)]]/VLOOKUP(DATE(YEAR(Kreditvækst[[#This Row],[Dato]])-1,MONTH(Kreditvækst[[#This Row],[Dato]]),DAY(Kreditvækst[[#This Row],[Dato]])),Kreditvækst[[#All],[Dato]:[Udlån/BNP (pct. af BNP)]],2,FALSE)-1)*100,NA()),NA())</f>
        <v>0.43613543648755027</v>
      </c>
      <c r="F422" s="5">
        <f ca="1">IFERROR((Kreditvækst[Udlån til erhverv (mia. kr.)]/VLOOKUP(DATE(YEAR(Kreditvækst[[#This Row],[Dato]])-1,MONTH(Kreditvækst[[#This Row],[Dato]])+1,1)-1,Kreditvækst[[Dato]:[Udlån til erhverv (mia. kr.)]],3,FALSE)-1)*100,NA())</f>
        <v>1.5047957548044666</v>
      </c>
      <c r="G422" s="5">
        <f ca="1">IFERROR((Kreditvækst[Udlån til husholdninger (mia. kr.)]/VLOOKUP(DATE(YEAR(Kreditvækst[[#This Row],[Dato]])-1,MONTH(Kreditvækst[[#This Row],[Dato]])+1,1)-1,Kreditvækst[[Dato]:[Udlån til husholdninger (mia. kr.)]],4,FALSE)-1)*100,NA())</f>
        <v>-0.12241999549412741</v>
      </c>
    </row>
    <row r="423" spans="1:7" hidden="1" x14ac:dyDescent="0.3">
      <c r="A423" s="3">
        <v>42035</v>
      </c>
      <c r="B423" s="5"/>
      <c r="C423" s="5">
        <v>1019.6351764331997</v>
      </c>
      <c r="D423" s="5">
        <v>2314.978156439759</v>
      </c>
      <c r="E423" s="5" t="e">
        <f ca="1">IF(ISNUMBER(Kreditvækst[[#This Row],[Udlån/BNP (pct. af BNP)]]),IFERROR((Kreditvækst[[#This Row],[Udlån/BNP (pct. af BNP)]]/VLOOKUP(DATE(YEAR(Kreditvækst[[#This Row],[Dato]])-1,MONTH(Kreditvækst[[#This Row],[Dato]]),DAY(Kreditvækst[[#This Row],[Dato]])),Kreditvækst[[#All],[Dato]:[Udlån/BNP (pct. af BNP)]],2,FALSE)-1)*100,NA()),NA())</f>
        <v>#N/A</v>
      </c>
      <c r="F423" s="5">
        <f ca="1">IFERROR((Kreditvækst[Udlån til erhverv (mia. kr.)]/VLOOKUP(DATE(YEAR(Kreditvækst[[#This Row],[Dato]])-1,MONTH(Kreditvækst[[#This Row],[Dato]])+1,1)-1,Kreditvækst[[Dato]:[Udlån til erhverv (mia. kr.)]],3,FALSE)-1)*100,NA())</f>
        <v>1.3002529380376382</v>
      </c>
      <c r="G423" s="5">
        <f ca="1">IFERROR((Kreditvækst[Udlån til husholdninger (mia. kr.)]/VLOOKUP(DATE(YEAR(Kreditvækst[[#This Row],[Dato]])-1,MONTH(Kreditvækst[[#This Row],[Dato]])+1,1)-1,Kreditvækst[[Dato]:[Udlån til husholdninger (mia. kr.)]],4,FALSE)-1)*100,NA())</f>
        <v>-8.3173057828533903E-2</v>
      </c>
    </row>
    <row r="424" spans="1:7" hidden="1" x14ac:dyDescent="0.3">
      <c r="A424" s="3">
        <v>42063</v>
      </c>
      <c r="B424" s="5"/>
      <c r="C424" s="5">
        <v>1017.3925191852798</v>
      </c>
      <c r="D424" s="5">
        <v>2317.0780949359087</v>
      </c>
      <c r="E424" s="5" t="e">
        <f ca="1">IF(ISNUMBER(Kreditvækst[[#This Row],[Udlån/BNP (pct. af BNP)]]),IFERROR((Kreditvækst[[#This Row],[Udlån/BNP (pct. af BNP)]]/VLOOKUP(DATE(YEAR(Kreditvækst[[#This Row],[Dato]])-1,MONTH(Kreditvækst[[#This Row],[Dato]]),DAY(Kreditvækst[[#This Row],[Dato]])),Kreditvækst[[#All],[Dato]:[Udlån/BNP (pct. af BNP)]],2,FALSE)-1)*100,NA()),NA())</f>
        <v>#N/A</v>
      </c>
      <c r="F424" s="5">
        <f ca="1">IFERROR((Kreditvækst[Udlån til erhverv (mia. kr.)]/VLOOKUP(DATE(YEAR(Kreditvækst[[#This Row],[Dato]])-1,MONTH(Kreditvækst[[#This Row],[Dato]])+1,1)-1,Kreditvækst[[Dato]:[Udlån til erhverv (mia. kr.)]],3,FALSE)-1)*100,NA())</f>
        <v>1.1141140833095031</v>
      </c>
      <c r="G424" s="5">
        <f ca="1">IFERROR((Kreditvækst[Udlån til husholdninger (mia. kr.)]/VLOOKUP(DATE(YEAR(Kreditvækst[[#This Row],[Dato]])-1,MONTH(Kreditvækst[[#This Row],[Dato]])+1,1)-1,Kreditvækst[[Dato]:[Udlån til husholdninger (mia. kr.)]],4,FALSE)-1)*100,NA())</f>
        <v>2.8117737272825849E-2</v>
      </c>
    </row>
    <row r="425" spans="1:7" x14ac:dyDescent="0.3">
      <c r="A425" s="3">
        <v>42094</v>
      </c>
      <c r="B425" s="5">
        <v>253.00334454550878</v>
      </c>
      <c r="C425" s="5">
        <v>1029.2679202304926</v>
      </c>
      <c r="D425" s="5">
        <v>2326.4843667076143</v>
      </c>
      <c r="E425" s="5">
        <f ca="1">IF(ISNUMBER(Kreditvækst[[#This Row],[Udlån/BNP (pct. af BNP)]]),IFERROR((Kreditvækst[[#This Row],[Udlån/BNP (pct. af BNP)]]/VLOOKUP(DATE(YEAR(Kreditvækst[[#This Row],[Dato]])-1,MONTH(Kreditvækst[[#This Row],[Dato]]),DAY(Kreditvækst[[#This Row],[Dato]])),Kreditvækst[[#All],[Dato]:[Udlån/BNP (pct. af BNP)]],2,FALSE)-1)*100,NA()),NA())</f>
        <v>0.71536526888684726</v>
      </c>
      <c r="F425" s="5">
        <f ca="1">IFERROR((Kreditvækst[Udlån til erhverv (mia. kr.)]/VLOOKUP(DATE(YEAR(Kreditvækst[[#This Row],[Dato]])-1,MONTH(Kreditvækst[[#This Row],[Dato]])+1,1)-1,Kreditvækst[[Dato]:[Udlån til erhverv (mia. kr.)]],3,FALSE)-1)*100,NA())</f>
        <v>0.53445332130233059</v>
      </c>
      <c r="G425" s="5">
        <f ca="1">IFERROR((Kreditvækst[Udlån til husholdninger (mia. kr.)]/VLOOKUP(DATE(YEAR(Kreditvækst[[#This Row],[Dato]])-1,MONTH(Kreditvækst[[#This Row],[Dato]])+1,1)-1,Kreditvækst[[Dato]:[Udlån til husholdninger (mia. kr.)]],4,FALSE)-1)*100,NA())</f>
        <v>0.34398130334762911</v>
      </c>
    </row>
    <row r="426" spans="1:7" hidden="1" x14ac:dyDescent="0.3">
      <c r="A426" s="3">
        <v>42124</v>
      </c>
      <c r="B426" s="5"/>
      <c r="C426" s="5">
        <v>1030.4048711293626</v>
      </c>
      <c r="D426" s="5">
        <v>2323.0729759183641</v>
      </c>
      <c r="E426" s="5" t="e">
        <f ca="1">IF(ISNUMBER(Kreditvækst[[#This Row],[Udlån/BNP (pct. af BNP)]]),IFERROR((Kreditvækst[[#This Row],[Udlån/BNP (pct. af BNP)]]/VLOOKUP(DATE(YEAR(Kreditvækst[[#This Row],[Dato]])-1,MONTH(Kreditvækst[[#This Row],[Dato]]),DAY(Kreditvækst[[#This Row],[Dato]])),Kreditvækst[[#All],[Dato]:[Udlån/BNP (pct. af BNP)]],2,FALSE)-1)*100,NA()),NA())</f>
        <v>#N/A</v>
      </c>
      <c r="F426" s="5">
        <f ca="1">IFERROR((Kreditvækst[Udlån til erhverv (mia. kr.)]/VLOOKUP(DATE(YEAR(Kreditvækst[[#This Row],[Dato]])-1,MONTH(Kreditvækst[[#This Row],[Dato]])+1,1)-1,Kreditvækst[[Dato]:[Udlån til erhverv (mia. kr.)]],3,FALSE)-1)*100,NA())</f>
        <v>1.0307779384132854</v>
      </c>
      <c r="G426" s="5">
        <f ca="1">IFERROR((Kreditvækst[Udlån til husholdninger (mia. kr.)]/VLOOKUP(DATE(YEAR(Kreditvækst[[#This Row],[Dato]])-1,MONTH(Kreditvækst[[#This Row],[Dato]])+1,1)-1,Kreditvækst[[Dato]:[Udlån til husholdninger (mia. kr.)]],4,FALSE)-1)*100,NA())</f>
        <v>0.59444425033892134</v>
      </c>
    </row>
    <row r="427" spans="1:7" hidden="1" x14ac:dyDescent="0.3">
      <c r="A427" s="3">
        <v>42155</v>
      </c>
      <c r="B427" s="5"/>
      <c r="C427" s="5">
        <v>1030.1776424695827</v>
      </c>
      <c r="D427" s="5">
        <v>2326.0874055933141</v>
      </c>
      <c r="E427" s="5" t="e">
        <f ca="1">IF(ISNUMBER(Kreditvækst[[#This Row],[Udlån/BNP (pct. af BNP)]]),IFERROR((Kreditvækst[[#This Row],[Udlån/BNP (pct. af BNP)]]/VLOOKUP(DATE(YEAR(Kreditvækst[[#This Row],[Dato]])-1,MONTH(Kreditvækst[[#This Row],[Dato]]),DAY(Kreditvækst[[#This Row],[Dato]])),Kreditvækst[[#All],[Dato]:[Udlån/BNP (pct. af BNP)]],2,FALSE)-1)*100,NA()),NA())</f>
        <v>#N/A</v>
      </c>
      <c r="F427" s="5">
        <f ca="1">IFERROR((Kreditvækst[Udlån til erhverv (mia. kr.)]/VLOOKUP(DATE(YEAR(Kreditvækst[[#This Row],[Dato]])-1,MONTH(Kreditvækst[[#This Row],[Dato]])+1,1)-1,Kreditvækst[[Dato]:[Udlån til erhverv (mia. kr.)]],3,FALSE)-1)*100,NA())</f>
        <v>1.3985336295067929</v>
      </c>
      <c r="G427" s="5">
        <f ca="1">IFERROR((Kreditvækst[Udlån til husholdninger (mia. kr.)]/VLOOKUP(DATE(YEAR(Kreditvækst[[#This Row],[Dato]])-1,MONTH(Kreditvækst[[#This Row],[Dato]])+1,1)-1,Kreditvækst[[Dato]:[Udlån til husholdninger (mia. kr.)]],4,FALSE)-1)*100,NA())</f>
        <v>0.70708002328949693</v>
      </c>
    </row>
    <row r="428" spans="1:7" x14ac:dyDescent="0.3">
      <c r="A428" s="3">
        <v>42185</v>
      </c>
      <c r="B428" s="5">
        <v>249.80577478605403</v>
      </c>
      <c r="C428" s="5">
        <v>1031.3832516564603</v>
      </c>
      <c r="D428" s="5">
        <v>2335.1244866080228</v>
      </c>
      <c r="E428" s="5">
        <f ca="1">IF(ISNUMBER(Kreditvækst[[#This Row],[Udlån/BNP (pct. af BNP)]]),IFERROR((Kreditvækst[[#This Row],[Udlån/BNP (pct. af BNP)]]/VLOOKUP(DATE(YEAR(Kreditvækst[[#This Row],[Dato]])-1,MONTH(Kreditvækst[[#This Row],[Dato]]),DAY(Kreditvækst[[#This Row],[Dato]])),Kreditvækst[[#All],[Dato]:[Udlån/BNP (pct. af BNP)]],2,FALSE)-1)*100,NA()),NA())</f>
        <v>0.30301401394665639</v>
      </c>
      <c r="F428" s="5">
        <f ca="1">IFERROR((Kreditvækst[Udlån til erhverv (mia. kr.)]/VLOOKUP(DATE(YEAR(Kreditvækst[[#This Row],[Dato]])-1,MONTH(Kreditvækst[[#This Row],[Dato]])+1,1)-1,Kreditvækst[[Dato]:[Udlån til erhverv (mia. kr.)]],3,FALSE)-1)*100,NA())</f>
        <v>1.4817535899178669</v>
      </c>
      <c r="G428" s="5">
        <f ca="1">IFERROR((Kreditvækst[Udlån til husholdninger (mia. kr.)]/VLOOKUP(DATE(YEAR(Kreditvækst[[#This Row],[Dato]])-1,MONTH(Kreditvækst[[#This Row],[Dato]])+1,1)-1,Kreditvækst[[Dato]:[Udlån til husholdninger (mia. kr.)]],4,FALSE)-1)*100,NA())</f>
        <v>0.86930473497210947</v>
      </c>
    </row>
    <row r="429" spans="1:7" hidden="1" x14ac:dyDescent="0.3">
      <c r="A429" s="3">
        <v>42216</v>
      </c>
      <c r="B429" s="5"/>
      <c r="C429" s="5">
        <v>1020.0107020967412</v>
      </c>
      <c r="D429" s="5">
        <v>2338.7712485333823</v>
      </c>
      <c r="E429" s="5" t="e">
        <f ca="1">IF(ISNUMBER(Kreditvækst[[#This Row],[Udlån/BNP (pct. af BNP)]]),IFERROR((Kreditvækst[[#This Row],[Udlån/BNP (pct. af BNP)]]/VLOOKUP(DATE(YEAR(Kreditvækst[[#This Row],[Dato]])-1,MONTH(Kreditvækst[[#This Row],[Dato]]),DAY(Kreditvækst[[#This Row],[Dato]])),Kreditvækst[[#All],[Dato]:[Udlån/BNP (pct. af BNP)]],2,FALSE)-1)*100,NA()),NA())</f>
        <v>#N/A</v>
      </c>
      <c r="F429" s="5">
        <f ca="1">IFERROR((Kreditvækst[Udlån til erhverv (mia. kr.)]/VLOOKUP(DATE(YEAR(Kreditvækst[[#This Row],[Dato]])-1,MONTH(Kreditvækst[[#This Row],[Dato]])+1,1)-1,Kreditvækst[[Dato]:[Udlån til erhverv (mia. kr.)]],3,FALSE)-1)*100,NA())</f>
        <v>1.3904613704463609</v>
      </c>
      <c r="G429" s="5">
        <f ca="1">IFERROR((Kreditvækst[Udlån til husholdninger (mia. kr.)]/VLOOKUP(DATE(YEAR(Kreditvækst[[#This Row],[Dato]])-1,MONTH(Kreditvækst[[#This Row],[Dato]])+1,1)-1,Kreditvækst[[Dato]:[Udlån til husholdninger (mia. kr.)]],4,FALSE)-1)*100,NA())</f>
        <v>1.0336319734066679</v>
      </c>
    </row>
    <row r="430" spans="1:7" hidden="1" x14ac:dyDescent="0.3">
      <c r="A430" s="3">
        <v>42247</v>
      </c>
      <c r="B430" s="5"/>
      <c r="C430" s="5">
        <v>1026.9734834955311</v>
      </c>
      <c r="D430" s="5">
        <v>2340.0094738698926</v>
      </c>
      <c r="E430" s="5" t="e">
        <f ca="1">IF(ISNUMBER(Kreditvækst[[#This Row],[Udlån/BNP (pct. af BNP)]]),IFERROR((Kreditvækst[[#This Row],[Udlån/BNP (pct. af BNP)]]/VLOOKUP(DATE(YEAR(Kreditvækst[[#This Row],[Dato]])-1,MONTH(Kreditvækst[[#This Row],[Dato]]),DAY(Kreditvækst[[#This Row],[Dato]])),Kreditvækst[[#All],[Dato]:[Udlån/BNP (pct. af BNP)]],2,FALSE)-1)*100,NA()),NA())</f>
        <v>#N/A</v>
      </c>
      <c r="F430" s="5">
        <f ca="1">IFERROR((Kreditvækst[Udlån til erhverv (mia. kr.)]/VLOOKUP(DATE(YEAR(Kreditvækst[[#This Row],[Dato]])-1,MONTH(Kreditvækst[[#This Row],[Dato]])+1,1)-1,Kreditvækst[[Dato]:[Udlån til erhverv (mia. kr.)]],3,FALSE)-1)*100,NA())</f>
        <v>1.4840897075155457</v>
      </c>
      <c r="G430" s="5">
        <f ca="1">IFERROR((Kreditvækst[Udlån til husholdninger (mia. kr.)]/VLOOKUP(DATE(YEAR(Kreditvækst[[#This Row],[Dato]])-1,MONTH(Kreditvækst[[#This Row],[Dato]])+1,1)-1,Kreditvækst[[Dato]:[Udlån til husholdninger (mia. kr.)]],4,FALSE)-1)*100,NA())</f>
        <v>1.033605302980023</v>
      </c>
    </row>
    <row r="431" spans="1:7" x14ac:dyDescent="0.3">
      <c r="A431" s="3">
        <v>42277</v>
      </c>
      <c r="B431" s="5">
        <v>252.2764022457971</v>
      </c>
      <c r="C431" s="5">
        <v>1028.1652524593992</v>
      </c>
      <c r="D431" s="5">
        <v>2344.4504879031515</v>
      </c>
      <c r="E431" s="5">
        <f ca="1">IF(ISNUMBER(Kreditvækst[[#This Row],[Udlån/BNP (pct. af BNP)]]),IFERROR((Kreditvækst[[#This Row],[Udlån/BNP (pct. af BNP)]]/VLOOKUP(DATE(YEAR(Kreditvækst[[#This Row],[Dato]])-1,MONTH(Kreditvækst[[#This Row],[Dato]]),DAY(Kreditvækst[[#This Row],[Dato]])),Kreditvækst[[#All],[Dato]:[Udlån/BNP (pct. af BNP)]],2,FALSE)-1)*100,NA()),NA())</f>
        <v>-0.69833398494796306</v>
      </c>
      <c r="F431" s="5">
        <f ca="1">IFERROR((Kreditvækst[Udlån til erhverv (mia. kr.)]/VLOOKUP(DATE(YEAR(Kreditvækst[[#This Row],[Dato]])-1,MONTH(Kreditvækst[[#This Row],[Dato]])+1,1)-1,Kreditvækst[[Dato]:[Udlån til erhverv (mia. kr.)]],3,FALSE)-1)*100,NA())</f>
        <v>1.0042760845307308</v>
      </c>
      <c r="G431" s="5">
        <f ca="1">IFERROR((Kreditvækst[Udlån til husholdninger (mia. kr.)]/VLOOKUP(DATE(YEAR(Kreditvækst[[#This Row],[Dato]])-1,MONTH(Kreditvækst[[#This Row],[Dato]])+1,1)-1,Kreditvækst[[Dato]:[Udlån til husholdninger (mia. kr.)]],4,FALSE)-1)*100,NA())</f>
        <v>0.99194688995933866</v>
      </c>
    </row>
    <row r="432" spans="1:7" hidden="1" x14ac:dyDescent="0.3">
      <c r="A432" s="3">
        <v>42308</v>
      </c>
      <c r="B432" s="5"/>
      <c r="C432" s="5">
        <v>1026.5796670190293</v>
      </c>
      <c r="D432" s="5">
        <v>2342.5968994940713</v>
      </c>
      <c r="E432" s="5" t="e">
        <f ca="1">IF(ISNUMBER(Kreditvækst[[#This Row],[Udlån/BNP (pct. af BNP)]]),IFERROR((Kreditvækst[[#This Row],[Udlån/BNP (pct. af BNP)]]/VLOOKUP(DATE(YEAR(Kreditvækst[[#This Row],[Dato]])-1,MONTH(Kreditvækst[[#This Row],[Dato]]),DAY(Kreditvækst[[#This Row],[Dato]])),Kreditvækst[[#All],[Dato]:[Udlån/BNP (pct. af BNP)]],2,FALSE)-1)*100,NA()),NA())</f>
        <v>#N/A</v>
      </c>
      <c r="F432" s="5">
        <f ca="1">IFERROR((Kreditvækst[Udlån til erhverv (mia. kr.)]/VLOOKUP(DATE(YEAR(Kreditvækst[[#This Row],[Dato]])-1,MONTH(Kreditvækst[[#This Row],[Dato]])+1,1)-1,Kreditvækst[[Dato]:[Udlån til erhverv (mia. kr.)]],3,FALSE)-1)*100,NA())</f>
        <v>1.0178032579611251</v>
      </c>
      <c r="G432" s="5">
        <f ca="1">IFERROR((Kreditvækst[Udlån til husholdninger (mia. kr.)]/VLOOKUP(DATE(YEAR(Kreditvækst[[#This Row],[Dato]])-1,MONTH(Kreditvækst[[#This Row],[Dato]])+1,1)-1,Kreditvækst[[Dato]:[Udlån til husholdninger (mia. kr.)]],4,FALSE)-1)*100,NA())</f>
        <v>0.98417912319519463</v>
      </c>
    </row>
    <row r="433" spans="1:7" hidden="1" x14ac:dyDescent="0.3">
      <c r="A433" s="3">
        <v>42338</v>
      </c>
      <c r="B433" s="5"/>
      <c r="C433" s="5">
        <v>1031.7930303857593</v>
      </c>
      <c r="D433" s="5">
        <v>2340.2656872290113</v>
      </c>
      <c r="E433" s="5" t="e">
        <f ca="1">IF(ISNUMBER(Kreditvækst[[#This Row],[Udlån/BNP (pct. af BNP)]]),IFERROR((Kreditvækst[[#This Row],[Udlån/BNP (pct. af BNP)]]/VLOOKUP(DATE(YEAR(Kreditvækst[[#This Row],[Dato]])-1,MONTH(Kreditvækst[[#This Row],[Dato]]),DAY(Kreditvækst[[#This Row],[Dato]])),Kreditvækst[[#All],[Dato]:[Udlån/BNP (pct. af BNP)]],2,FALSE)-1)*100,NA()),NA())</f>
        <v>#N/A</v>
      </c>
      <c r="F433" s="5">
        <f ca="1">IFERROR((Kreditvækst[Udlån til erhverv (mia. kr.)]/VLOOKUP(DATE(YEAR(Kreditvækst[[#This Row],[Dato]])-1,MONTH(Kreditvækst[[#This Row],[Dato]])+1,1)-1,Kreditvækst[[Dato]:[Udlån til erhverv (mia. kr.)]],3,FALSE)-1)*100,NA())</f>
        <v>1.2474424975268184</v>
      </c>
      <c r="G433" s="5">
        <f ca="1">IFERROR((Kreditvækst[Udlån til husholdninger (mia. kr.)]/VLOOKUP(DATE(YEAR(Kreditvækst[[#This Row],[Dato]])-1,MONTH(Kreditvækst[[#This Row],[Dato]])+1,1)-1,Kreditvækst[[Dato]:[Udlån til husholdninger (mia. kr.)]],4,FALSE)-1)*100,NA())</f>
        <v>0.94054213857970304</v>
      </c>
    </row>
    <row r="434" spans="1:7" x14ac:dyDescent="0.3">
      <c r="A434" s="3">
        <v>42369</v>
      </c>
      <c r="B434" s="5">
        <v>251.06299100097814</v>
      </c>
      <c r="C434" s="5">
        <v>1027.9372216919444</v>
      </c>
      <c r="D434" s="5">
        <v>2346.2587892046313</v>
      </c>
      <c r="E434" s="5">
        <f ca="1">IF(ISNUMBER(Kreditvækst[[#This Row],[Udlån/BNP (pct. af BNP)]]),IFERROR((Kreditvækst[[#This Row],[Udlån/BNP (pct. af BNP)]]/VLOOKUP(DATE(YEAR(Kreditvækst[[#This Row],[Dato]])-1,MONTH(Kreditvækst[[#This Row],[Dato]]),DAY(Kreditvækst[[#This Row],[Dato]])),Kreditvækst[[#All],[Dato]:[Udlån/BNP (pct. af BNP)]],2,FALSE)-1)*100,NA()),NA())</f>
        <v>-0.70971492274551906</v>
      </c>
      <c r="F434" s="5">
        <f ca="1">IFERROR((Kreditvækst[Udlån til erhverv (mia. kr.)]/VLOOKUP(DATE(YEAR(Kreditvækst[[#This Row],[Dato]])-1,MONTH(Kreditvækst[[#This Row],[Dato]])+1,1)-1,Kreditvækst[[Dato]:[Udlån til erhverv (mia. kr.)]],3,FALSE)-1)*100,NA())</f>
        <v>0.44918793777399824</v>
      </c>
      <c r="G434" s="5">
        <f ca="1">IFERROR((Kreditvækst[Udlån til husholdninger (mia. kr.)]/VLOOKUP(DATE(YEAR(Kreditvækst[[#This Row],[Dato]])-1,MONTH(Kreditvækst[[#This Row],[Dato]])+1,1)-1,Kreditvækst[[Dato]:[Udlån til husholdninger (mia. kr.)]],4,FALSE)-1)*100,NA())</f>
        <v>0.71697611053156418</v>
      </c>
    </row>
    <row r="435" spans="1:7" hidden="1" x14ac:dyDescent="0.3">
      <c r="A435" s="3">
        <v>42400</v>
      </c>
      <c r="B435" s="5"/>
      <c r="C435" s="5">
        <v>1031.4019633414944</v>
      </c>
      <c r="D435" s="5">
        <v>2338.1730328908316</v>
      </c>
      <c r="E435" s="5" t="e">
        <f ca="1">IF(ISNUMBER(Kreditvækst[[#This Row],[Udlån/BNP (pct. af BNP)]]),IFERROR((Kreditvækst[[#This Row],[Udlån/BNP (pct. af BNP)]]/VLOOKUP(DATE(YEAR(Kreditvækst[[#This Row],[Dato]])-1,MONTH(Kreditvækst[[#This Row],[Dato]]),DAY(Kreditvækst[[#This Row],[Dato]])),Kreditvækst[[#All],[Dato]:[Udlån/BNP (pct. af BNP)]],2,FALSE)-1)*100,NA()),NA())</f>
        <v>#N/A</v>
      </c>
      <c r="F435" s="5">
        <f ca="1">IFERROR((Kreditvækst[Udlån til erhverv (mia. kr.)]/VLOOKUP(DATE(YEAR(Kreditvækst[[#This Row],[Dato]])-1,MONTH(Kreditvækst[[#This Row],[Dato]])+1,1)-1,Kreditvækst[[Dato]:[Udlån til erhverv (mia. kr.)]],3,FALSE)-1)*100,NA())</f>
        <v>1.1540193179148783</v>
      </c>
      <c r="G435" s="5">
        <f ca="1">IFERROR((Kreditvækst[Udlån til husholdninger (mia. kr.)]/VLOOKUP(DATE(YEAR(Kreditvækst[[#This Row],[Dato]])-1,MONTH(Kreditvækst[[#This Row],[Dato]])+1,1)-1,Kreditvækst[[Dato]:[Udlån til husholdninger (mia. kr.)]],4,FALSE)-1)*100,NA())</f>
        <v>1.0019479616492077</v>
      </c>
    </row>
    <row r="436" spans="1:7" hidden="1" x14ac:dyDescent="0.3">
      <c r="A436" s="3">
        <v>42429</v>
      </c>
      <c r="B436" s="5"/>
      <c r="C436" s="5">
        <v>1034.9876132422344</v>
      </c>
      <c r="D436" s="5">
        <v>2339.5997183556615</v>
      </c>
      <c r="E436" s="5" t="e">
        <f ca="1">IF(ISNUMBER(Kreditvækst[[#This Row],[Udlån/BNP (pct. af BNP)]]),IFERROR((Kreditvækst[[#This Row],[Udlån/BNP (pct. af BNP)]]/VLOOKUP(DATE(YEAR(Kreditvækst[[#This Row],[Dato]])-1,MONTH(Kreditvækst[[#This Row],[Dato]]),DAY(Kreditvækst[[#This Row],[Dato]])),Kreditvækst[[#All],[Dato]:[Udlån/BNP (pct. af BNP)]],2,FALSE)-1)*100,NA()),NA())</f>
        <v>#N/A</v>
      </c>
      <c r="F436" s="5">
        <f ca="1">IFERROR((Kreditvækst[Udlån til erhverv (mia. kr.)]/VLOOKUP(DATE(YEAR(Kreditvækst[[#This Row],[Dato]])-1,MONTH(Kreditvækst[[#This Row],[Dato]])+1,1)-1,Kreditvækst[[Dato]:[Udlån til erhverv (mia. kr.)]],3,FALSE)-1)*100,NA())</f>
        <v>1.7294302567748998</v>
      </c>
      <c r="G436" s="5">
        <f ca="1">IFERROR((Kreditvækst[Udlån til husholdninger (mia. kr.)]/VLOOKUP(DATE(YEAR(Kreditvækst[[#This Row],[Dato]])-1,MONTH(Kreditvækst[[#This Row],[Dato]])+1,1)-1,Kreditvækst[[Dato]:[Udlån til husholdninger (mia. kr.)]],4,FALSE)-1)*100,NA())</f>
        <v>0.97198378720919631</v>
      </c>
    </row>
    <row r="437" spans="1:7" x14ac:dyDescent="0.3">
      <c r="A437" s="3">
        <v>42460</v>
      </c>
      <c r="B437" s="5">
        <v>250.79107826651787</v>
      </c>
      <c r="C437" s="5">
        <v>1045.1562218262191</v>
      </c>
      <c r="D437" s="5">
        <v>2343.9384291544748</v>
      </c>
      <c r="E437" s="5">
        <f ca="1">IF(ISNUMBER(Kreditvækst[[#This Row],[Udlån/BNP (pct. af BNP)]]),IFERROR((Kreditvækst[[#This Row],[Udlån/BNP (pct. af BNP)]]/VLOOKUP(DATE(YEAR(Kreditvækst[[#This Row],[Dato]])-1,MONTH(Kreditvækst[[#This Row],[Dato]]),DAY(Kreditvækst[[#This Row],[Dato]])),Kreditvækst[[#All],[Dato]:[Udlån/BNP (pct. af BNP)]],2,FALSE)-1)*100,NA()),NA())</f>
        <v>-0.87440198980965889</v>
      </c>
      <c r="F437" s="5">
        <f ca="1">IFERROR((Kreditvækst[Udlån til erhverv (mia. kr.)]/VLOOKUP(DATE(YEAR(Kreditvækst[[#This Row],[Dato]])-1,MONTH(Kreditvækst[[#This Row],[Dato]])+1,1)-1,Kreditvækst[[Dato]:[Udlån til erhverv (mia. kr.)]],3,FALSE)-1)*100,NA())</f>
        <v>1.5436507136225908</v>
      </c>
      <c r="G437" s="5">
        <f ca="1">IFERROR((Kreditvækst[Udlån til husholdninger (mia. kr.)]/VLOOKUP(DATE(YEAR(Kreditvækst[[#This Row],[Dato]])-1,MONTH(Kreditvækst[[#This Row],[Dato]])+1,1)-1,Kreditvækst[[Dato]:[Udlån til husholdninger (mia. kr.)]],4,FALSE)-1)*100,NA())</f>
        <v>0.75023338633308789</v>
      </c>
    </row>
    <row r="438" spans="1:7" hidden="1" x14ac:dyDescent="0.3">
      <c r="A438" s="3">
        <v>42490</v>
      </c>
      <c r="B438" s="5"/>
      <c r="C438" s="5">
        <v>1043.257779047957</v>
      </c>
      <c r="D438" s="5">
        <v>2341.7095276751847</v>
      </c>
      <c r="E438" s="5" t="e">
        <f ca="1">IF(ISNUMBER(Kreditvækst[[#This Row],[Udlån/BNP (pct. af BNP)]]),IFERROR((Kreditvækst[[#This Row],[Udlån/BNP (pct. af BNP)]]/VLOOKUP(DATE(YEAR(Kreditvækst[[#This Row],[Dato]])-1,MONTH(Kreditvækst[[#This Row],[Dato]]),DAY(Kreditvækst[[#This Row],[Dato]])),Kreditvækst[[#All],[Dato]:[Udlån/BNP (pct. af BNP)]],2,FALSE)-1)*100,NA()),NA())</f>
        <v>#N/A</v>
      </c>
      <c r="F438" s="5">
        <f ca="1">IFERROR((Kreditvækst[Udlån til erhverv (mia. kr.)]/VLOOKUP(DATE(YEAR(Kreditvækst[[#This Row],[Dato]])-1,MONTH(Kreditvækst[[#This Row],[Dato]])+1,1)-1,Kreditvækst[[Dato]:[Udlån til erhverv (mia. kr.)]],3,FALSE)-1)*100,NA())</f>
        <v>1.2473648251009495</v>
      </c>
      <c r="G438" s="5">
        <f ca="1">IFERROR((Kreditvækst[Udlån til husholdninger (mia. kr.)]/VLOOKUP(DATE(YEAR(Kreditvækst[[#This Row],[Dato]])-1,MONTH(Kreditvækst[[#This Row],[Dato]])+1,1)-1,Kreditvækst[[Dato]:[Udlån til husholdninger (mia. kr.)]],4,FALSE)-1)*100,NA())</f>
        <v>0.80223703473856212</v>
      </c>
    </row>
    <row r="439" spans="1:7" hidden="1" x14ac:dyDescent="0.3">
      <c r="A439" s="3">
        <v>42521</v>
      </c>
      <c r="B439" s="5"/>
      <c r="C439" s="5">
        <v>1045.7986156309571</v>
      </c>
      <c r="D439" s="5">
        <v>2341.6245574527247</v>
      </c>
      <c r="E439" s="5" t="e">
        <f ca="1">IF(ISNUMBER(Kreditvækst[[#This Row],[Udlån/BNP (pct. af BNP)]]),IFERROR((Kreditvækst[[#This Row],[Udlån/BNP (pct. af BNP)]]/VLOOKUP(DATE(YEAR(Kreditvækst[[#This Row],[Dato]])-1,MONTH(Kreditvækst[[#This Row],[Dato]]),DAY(Kreditvækst[[#This Row],[Dato]])),Kreditvækst[[#All],[Dato]:[Udlån/BNP (pct. af BNP)]],2,FALSE)-1)*100,NA()),NA())</f>
        <v>#N/A</v>
      </c>
      <c r="F439" s="5">
        <f ca="1">IFERROR((Kreditvækst[Udlån til erhverv (mia. kr.)]/VLOOKUP(DATE(YEAR(Kreditvækst[[#This Row],[Dato]])-1,MONTH(Kreditvækst[[#This Row],[Dato]])+1,1)-1,Kreditvækst[[Dato]:[Udlån til erhverv (mia. kr.)]],3,FALSE)-1)*100,NA())</f>
        <v>1.5163378156729523</v>
      </c>
      <c r="G439" s="5">
        <f ca="1">IFERROR((Kreditvækst[Udlån til husholdninger (mia. kr.)]/VLOOKUP(DATE(YEAR(Kreditvækst[[#This Row],[Dato]])-1,MONTH(Kreditvækst[[#This Row],[Dato]])+1,1)-1,Kreditvækst[[Dato]:[Udlån til husholdninger (mia. kr.)]],4,FALSE)-1)*100,NA())</f>
        <v>0.66795219397388639</v>
      </c>
    </row>
    <row r="440" spans="1:7" x14ac:dyDescent="0.3">
      <c r="A440" s="3">
        <v>42551</v>
      </c>
      <c r="B440" s="5">
        <v>251.14397443871269</v>
      </c>
      <c r="C440" s="5">
        <v>1053.2833625647004</v>
      </c>
      <c r="D440" s="5">
        <v>2349.1851561688118</v>
      </c>
      <c r="E440" s="5">
        <f ca="1">IF(ISNUMBER(Kreditvækst[[#This Row],[Udlån/BNP (pct. af BNP)]]),IFERROR((Kreditvækst[[#This Row],[Udlån/BNP (pct. af BNP)]]/VLOOKUP(DATE(YEAR(Kreditvækst[[#This Row],[Dato]])-1,MONTH(Kreditvækst[[#This Row],[Dato]]),DAY(Kreditvækst[[#This Row],[Dato]])),Kreditvækst[[#All],[Dato]:[Udlån/BNP (pct. af BNP)]],2,FALSE)-1)*100,NA()),NA())</f>
        <v>0.53569604377832203</v>
      </c>
      <c r="F440" s="5">
        <f ca="1">IFERROR((Kreditvækst[Udlån til erhverv (mia. kr.)]/VLOOKUP(DATE(YEAR(Kreditvækst[[#This Row],[Dato]])-1,MONTH(Kreditvækst[[#This Row],[Dato]])+1,1)-1,Kreditvækst[[Dato]:[Udlån til erhverv (mia. kr.)]],3,FALSE)-1)*100,NA())</f>
        <v>2.1233727494670118</v>
      </c>
      <c r="G440" s="5">
        <f ca="1">IFERROR((Kreditvækst[Udlån til husholdninger (mia. kr.)]/VLOOKUP(DATE(YEAR(Kreditvækst[[#This Row],[Dato]])-1,MONTH(Kreditvækst[[#This Row],[Dato]])+1,1)-1,Kreditvækst[[Dato]:[Udlån til husholdninger (mia. kr.)]],4,FALSE)-1)*100,NA())</f>
        <v>0.60213790063130546</v>
      </c>
    </row>
    <row r="441" spans="1:7" hidden="1" x14ac:dyDescent="0.3">
      <c r="A441" s="3">
        <v>42582</v>
      </c>
      <c r="B441" s="5"/>
      <c r="C441" s="5">
        <v>1041.4012594014803</v>
      </c>
      <c r="D441" s="5">
        <v>2350.5497520458116</v>
      </c>
      <c r="E441" s="5" t="e">
        <f ca="1">IF(ISNUMBER(Kreditvækst[[#This Row],[Udlån/BNP (pct. af BNP)]]),IFERROR((Kreditvækst[[#This Row],[Udlån/BNP (pct. af BNP)]]/VLOOKUP(DATE(YEAR(Kreditvækst[[#This Row],[Dato]])-1,MONTH(Kreditvækst[[#This Row],[Dato]]),DAY(Kreditvækst[[#This Row],[Dato]])),Kreditvækst[[#All],[Dato]:[Udlån/BNP (pct. af BNP)]],2,FALSE)-1)*100,NA()),NA())</f>
        <v>#N/A</v>
      </c>
      <c r="F441" s="5">
        <f ca="1">IFERROR((Kreditvækst[Udlån til erhverv (mia. kr.)]/VLOOKUP(DATE(YEAR(Kreditvækst[[#This Row],[Dato]])-1,MONTH(Kreditvækst[[#This Row],[Dato]])+1,1)-1,Kreditvækst[[Dato]:[Udlån til erhverv (mia. kr.)]],3,FALSE)-1)*100,NA())</f>
        <v>2.0970914580374922</v>
      </c>
      <c r="G441" s="5">
        <f ca="1">IFERROR((Kreditvækst[Udlån til husholdninger (mia. kr.)]/VLOOKUP(DATE(YEAR(Kreditvækst[[#This Row],[Dato]])-1,MONTH(Kreditvækst[[#This Row],[Dato]])+1,1)-1,Kreditvækst[[Dato]:[Udlån til husholdninger (mia. kr.)]],4,FALSE)-1)*100,NA())</f>
        <v>0.50361930521487519</v>
      </c>
    </row>
    <row r="442" spans="1:7" hidden="1" x14ac:dyDescent="0.3">
      <c r="A442" s="3">
        <v>42613</v>
      </c>
      <c r="B442" s="5"/>
      <c r="C442" s="5">
        <v>1046.2187427544404</v>
      </c>
      <c r="D442" s="5">
        <v>2353.1395581176816</v>
      </c>
      <c r="E442" s="5" t="e">
        <f ca="1">IF(ISNUMBER(Kreditvækst[[#This Row],[Udlån/BNP (pct. af BNP)]]),IFERROR((Kreditvækst[[#This Row],[Udlån/BNP (pct. af BNP)]]/VLOOKUP(DATE(YEAR(Kreditvækst[[#This Row],[Dato]])-1,MONTH(Kreditvækst[[#This Row],[Dato]]),DAY(Kreditvækst[[#This Row],[Dato]])),Kreditvækst[[#All],[Dato]:[Udlån/BNP (pct. af BNP)]],2,FALSE)-1)*100,NA()),NA())</f>
        <v>#N/A</v>
      </c>
      <c r="F442" s="5">
        <f ca="1">IFERROR((Kreditvækst[Udlån til erhverv (mia. kr.)]/VLOOKUP(DATE(YEAR(Kreditvækst[[#This Row],[Dato]])-1,MONTH(Kreditvækst[[#This Row],[Dato]])+1,1)-1,Kreditvækst[[Dato]:[Udlån til erhverv (mia. kr.)]],3,FALSE)-1)*100,NA())</f>
        <v>1.8739782056887977</v>
      </c>
      <c r="G442" s="5">
        <f ca="1">IFERROR((Kreditvækst[Udlån til husholdninger (mia. kr.)]/VLOOKUP(DATE(YEAR(Kreditvækst[[#This Row],[Dato]])-1,MONTH(Kreditvækst[[#This Row],[Dato]])+1,1)-1,Kreditvækst[[Dato]:[Udlån til husholdninger (mia. kr.)]],4,FALSE)-1)*100,NA())</f>
        <v>0.56111243968917091</v>
      </c>
    </row>
    <row r="443" spans="1:7" x14ac:dyDescent="0.3">
      <c r="A443" s="3">
        <v>42643</v>
      </c>
      <c r="B443" s="5">
        <v>253.13078917239164</v>
      </c>
      <c r="C443" s="5">
        <v>1053.3543252788697</v>
      </c>
      <c r="D443" s="5">
        <v>2363.3659417257959</v>
      </c>
      <c r="E443" s="5">
        <f ca="1">IF(ISNUMBER(Kreditvækst[[#This Row],[Udlån/BNP (pct. af BNP)]]),IFERROR((Kreditvækst[[#This Row],[Udlån/BNP (pct. af BNP)]]/VLOOKUP(DATE(YEAR(Kreditvækst[[#This Row],[Dato]])-1,MONTH(Kreditvækst[[#This Row],[Dato]]),DAY(Kreditvækst[[#This Row],[Dato]])),Kreditvækst[[#All],[Dato]:[Udlån/BNP (pct. af BNP)]],2,FALSE)-1)*100,NA()),NA())</f>
        <v>0.33867096525426188</v>
      </c>
      <c r="F443" s="5">
        <f ca="1">IFERROR((Kreditvækst[Udlån til erhverv (mia. kr.)]/VLOOKUP(DATE(YEAR(Kreditvækst[[#This Row],[Dato]])-1,MONTH(Kreditvækst[[#This Row],[Dato]])+1,1)-1,Kreditvækst[[Dato]:[Udlån til erhverv (mia. kr.)]],3,FALSE)-1)*100,NA())</f>
        <v>2.4499050866791716</v>
      </c>
      <c r="G443" s="5">
        <f ca="1">IFERROR((Kreditvækst[Udlån til husholdninger (mia. kr.)]/VLOOKUP(DATE(YEAR(Kreditvækst[[#This Row],[Dato]])-1,MONTH(Kreditvækst[[#This Row],[Dato]])+1,1)-1,Kreditvækst[[Dato]:[Udlån til husholdninger (mia. kr.)]],4,FALSE)-1)*100,NA())</f>
        <v>0.80681822543251513</v>
      </c>
    </row>
    <row r="444" spans="1:7" hidden="1" x14ac:dyDescent="0.3">
      <c r="A444" s="3">
        <v>42674</v>
      </c>
      <c r="B444" s="5"/>
      <c r="C444" s="5">
        <v>1054.4171110273796</v>
      </c>
      <c r="D444" s="5">
        <v>2356.7146424371058</v>
      </c>
      <c r="E444" s="5" t="e">
        <f ca="1">IF(ISNUMBER(Kreditvækst[[#This Row],[Udlån/BNP (pct. af BNP)]]),IFERROR((Kreditvækst[[#This Row],[Udlån/BNP (pct. af BNP)]]/VLOOKUP(DATE(YEAR(Kreditvækst[[#This Row],[Dato]])-1,MONTH(Kreditvækst[[#This Row],[Dato]]),DAY(Kreditvækst[[#This Row],[Dato]])),Kreditvækst[[#All],[Dato]:[Udlån/BNP (pct. af BNP)]],2,FALSE)-1)*100,NA()),NA())</f>
        <v>#N/A</v>
      </c>
      <c r="F444" s="5">
        <f ca="1">IFERROR((Kreditvækst[Udlån til erhverv (mia. kr.)]/VLOOKUP(DATE(YEAR(Kreditvækst[[#This Row],[Dato]])-1,MONTH(Kreditvækst[[#This Row],[Dato]])+1,1)-1,Kreditvækst[[Dato]:[Udlån til erhverv (mia. kr.)]],3,FALSE)-1)*100,NA())</f>
        <v>2.7116691380791202</v>
      </c>
      <c r="G444" s="5">
        <f ca="1">IFERROR((Kreditvækst[Udlån til husholdninger (mia. kr.)]/VLOOKUP(DATE(YEAR(Kreditvækst[[#This Row],[Dato]])-1,MONTH(Kreditvækst[[#This Row],[Dato]])+1,1)-1,Kreditvækst[[Dato]:[Udlån til husholdninger (mia. kr.)]],4,FALSE)-1)*100,NA())</f>
        <v>0.60265353147541667</v>
      </c>
    </row>
    <row r="445" spans="1:7" hidden="1" x14ac:dyDescent="0.3">
      <c r="A445" s="3">
        <v>42704</v>
      </c>
      <c r="B445" s="5"/>
      <c r="C445" s="5">
        <v>1058.2659631221495</v>
      </c>
      <c r="D445" s="5">
        <v>2360.8575426517459</v>
      </c>
      <c r="E445" s="5" t="e">
        <f ca="1">IF(ISNUMBER(Kreditvækst[[#This Row],[Udlån/BNP (pct. af BNP)]]),IFERROR((Kreditvækst[[#This Row],[Udlån/BNP (pct. af BNP)]]/VLOOKUP(DATE(YEAR(Kreditvækst[[#This Row],[Dato]])-1,MONTH(Kreditvækst[[#This Row],[Dato]]),DAY(Kreditvækst[[#This Row],[Dato]])),Kreditvækst[[#All],[Dato]:[Udlån/BNP (pct. af BNP)]],2,FALSE)-1)*100,NA()),NA())</f>
        <v>#N/A</v>
      </c>
      <c r="F445" s="5">
        <f ca="1">IFERROR((Kreditvækst[Udlån til erhverv (mia. kr.)]/VLOOKUP(DATE(YEAR(Kreditvækst[[#This Row],[Dato]])-1,MONTH(Kreditvækst[[#This Row],[Dato]])+1,1)-1,Kreditvækst[[Dato]:[Udlån til erhverv (mia. kr.)]],3,FALSE)-1)*100,NA())</f>
        <v>2.5657212209015068</v>
      </c>
      <c r="G445" s="5">
        <f ca="1">IFERROR((Kreditvækst[Udlån til husholdninger (mia. kr.)]/VLOOKUP(DATE(YEAR(Kreditvækst[[#This Row],[Dato]])-1,MONTH(Kreditvækst[[#This Row],[Dato]])+1,1)-1,Kreditvækst[[Dato]:[Udlån til husholdninger (mia. kr.)]],4,FALSE)-1)*100,NA())</f>
        <v>0.87989391696445818</v>
      </c>
    </row>
    <row r="446" spans="1:7" x14ac:dyDescent="0.3">
      <c r="A446" s="3">
        <v>42735</v>
      </c>
      <c r="B446" s="5">
        <v>248.56278710180405</v>
      </c>
      <c r="C446" s="5">
        <v>1062.9889593423809</v>
      </c>
      <c r="D446" s="5">
        <v>2365.0663825404549</v>
      </c>
      <c r="E446" s="5">
        <f ca="1">IF(ISNUMBER(Kreditvækst[[#This Row],[Udlån/BNP (pct. af BNP)]]),IFERROR((Kreditvækst[[#This Row],[Udlån/BNP (pct. af BNP)]]/VLOOKUP(DATE(YEAR(Kreditvækst[[#This Row],[Dato]])-1,MONTH(Kreditvækst[[#This Row],[Dato]]),DAY(Kreditvækst[[#This Row],[Dato]])),Kreditvækst[[#All],[Dato]:[Udlån/BNP (pct. af BNP)]],2,FALSE)-1)*100,NA()),NA())</f>
        <v>-0.99584725299650678</v>
      </c>
      <c r="F446" s="5">
        <f ca="1">IFERROR((Kreditvækst[Udlån til erhverv (mia. kr.)]/VLOOKUP(DATE(YEAR(Kreditvækst[[#This Row],[Dato]])-1,MONTH(Kreditvækst[[#This Row],[Dato]])+1,1)-1,Kreditvækst[[Dato]:[Udlån til erhverv (mia. kr.)]],3,FALSE)-1)*100,NA())</f>
        <v>3.4099103438187228</v>
      </c>
      <c r="G446" s="5">
        <f ca="1">IFERROR((Kreditvækst[Udlån til husholdninger (mia. kr.)]/VLOOKUP(DATE(YEAR(Kreditvækst[[#This Row],[Dato]])-1,MONTH(Kreditvækst[[#This Row],[Dato]])+1,1)-1,Kreditvækst[[Dato]:[Udlån til husholdninger (mia. kr.)]],4,FALSE)-1)*100,NA())</f>
        <v>0.80159927039418211</v>
      </c>
    </row>
    <row r="447" spans="1:7" hidden="1" x14ac:dyDescent="0.3">
      <c r="A447" s="3">
        <v>42766</v>
      </c>
      <c r="B447" s="5"/>
      <c r="C447" s="5">
        <v>1059.4439107768021</v>
      </c>
      <c r="D447" s="5">
        <v>2358.3118924974751</v>
      </c>
      <c r="E447" s="5" t="e">
        <f ca="1">IF(ISNUMBER(Kreditvækst[[#This Row],[Udlån/BNP (pct. af BNP)]]),IFERROR((Kreditvækst[[#This Row],[Udlån/BNP (pct. af BNP)]]/VLOOKUP(DATE(YEAR(Kreditvækst[[#This Row],[Dato]])-1,MONTH(Kreditvækst[[#This Row],[Dato]]),DAY(Kreditvækst[[#This Row],[Dato]])),Kreditvækst[[#All],[Dato]:[Udlån/BNP (pct. af BNP)]],2,FALSE)-1)*100,NA()),NA())</f>
        <v>#N/A</v>
      </c>
      <c r="F447" s="5">
        <f ca="1">IFERROR((Kreditvækst[Udlån til erhverv (mia. kr.)]/VLOOKUP(DATE(YEAR(Kreditvækst[[#This Row],[Dato]])-1,MONTH(Kreditvækst[[#This Row],[Dato]])+1,1)-1,Kreditvækst[[Dato]:[Udlån til erhverv (mia. kr.)]],3,FALSE)-1)*100,NA())</f>
        <v>2.7188185045196711</v>
      </c>
      <c r="G447" s="5">
        <f ca="1">IFERROR((Kreditvækst[Udlån til husholdninger (mia. kr.)]/VLOOKUP(DATE(YEAR(Kreditvækst[[#This Row],[Dato]])-1,MONTH(Kreditvækst[[#This Row],[Dato]])+1,1)-1,Kreditvækst[[Dato]:[Udlån til husholdninger (mia. kr.)]],4,FALSE)-1)*100,NA())</f>
        <v>0.86130749620974001</v>
      </c>
    </row>
    <row r="448" spans="1:7" hidden="1" x14ac:dyDescent="0.3">
      <c r="A448" s="3">
        <v>42794</v>
      </c>
      <c r="B448" s="5"/>
      <c r="C448" s="5">
        <v>1064.871839444291</v>
      </c>
      <c r="D448" s="5">
        <v>2360.245045525945</v>
      </c>
      <c r="E448" s="5" t="e">
        <f ca="1">IF(ISNUMBER(Kreditvækst[[#This Row],[Udlån/BNP (pct. af BNP)]]),IFERROR((Kreditvækst[[#This Row],[Udlån/BNP (pct. af BNP)]]/VLOOKUP(DATE(YEAR(Kreditvækst[[#This Row],[Dato]])-1,MONTH(Kreditvækst[[#This Row],[Dato]]),DAY(Kreditvækst[[#This Row],[Dato]])),Kreditvækst[[#All],[Dato]:[Udlån/BNP (pct. af BNP)]],2,FALSE)-1)*100,NA()),NA())</f>
        <v>#N/A</v>
      </c>
      <c r="F448" s="5">
        <f ca="1">IFERROR((Kreditvækst[Udlån til erhverv (mia. kr.)]/VLOOKUP(DATE(YEAR(Kreditvækst[[#This Row],[Dato]])-1,MONTH(Kreditvækst[[#This Row],[Dato]])+1,1)-1,Kreditvækst[[Dato]:[Udlån til erhverv (mia. kr.)]],3,FALSE)-1)*100,NA())</f>
        <v>2.887399406495339</v>
      </c>
      <c r="G448" s="5">
        <f ca="1">IFERROR((Kreditvækst[Udlån til husholdninger (mia. kr.)]/VLOOKUP(DATE(YEAR(Kreditvækst[[#This Row],[Dato]])-1,MONTH(Kreditvækst[[#This Row],[Dato]])+1,1)-1,Kreditvækst[[Dato]:[Udlån til husholdninger (mia. kr.)]],4,FALSE)-1)*100,NA())</f>
        <v>0.88242988782687437</v>
      </c>
    </row>
    <row r="449" spans="1:7" x14ac:dyDescent="0.3">
      <c r="A449" s="3">
        <v>42825</v>
      </c>
      <c r="B449" s="5">
        <v>245.41643232095987</v>
      </c>
      <c r="C449" s="5">
        <v>1095.8429144016045</v>
      </c>
      <c r="D449" s="5">
        <v>2367.1106714115917</v>
      </c>
      <c r="E449" s="5">
        <f ca="1">IF(ISNUMBER(Kreditvækst[[#This Row],[Udlån/BNP (pct. af BNP)]]),IFERROR((Kreditvækst[[#This Row],[Udlån/BNP (pct. af BNP)]]/VLOOKUP(DATE(YEAR(Kreditvækst[[#This Row],[Dato]])-1,MONTH(Kreditvækst[[#This Row],[Dato]]),DAY(Kreditvækst[[#This Row],[Dato]])),Kreditvækst[[#All],[Dato]:[Udlån/BNP (pct. af BNP)]],2,FALSE)-1)*100,NA()),NA())</f>
        <v>-2.1430770116336872</v>
      </c>
      <c r="F449" s="5">
        <f ca="1">IFERROR((Kreditvækst[Udlån til erhverv (mia. kr.)]/VLOOKUP(DATE(YEAR(Kreditvækst[[#This Row],[Dato]])-1,MONTH(Kreditvækst[[#This Row],[Dato]])+1,1)-1,Kreditvækst[[Dato]:[Udlån til erhverv (mia. kr.)]],3,FALSE)-1)*100,NA())</f>
        <v>4.8496762031249085</v>
      </c>
      <c r="G449" s="5">
        <f ca="1">IFERROR((Kreditvækst[Udlån til husholdninger (mia. kr.)]/VLOOKUP(DATE(YEAR(Kreditvækst[[#This Row],[Dato]])-1,MONTH(Kreditvækst[[#This Row],[Dato]])+1,1)-1,Kreditvækst[[Dato]:[Udlån til husholdninger (mia. kr.)]],4,FALSE)-1)*100,NA())</f>
        <v>0.98860285615420818</v>
      </c>
    </row>
    <row r="450" spans="1:7" hidden="1" x14ac:dyDescent="0.3">
      <c r="A450" s="3">
        <v>42855</v>
      </c>
      <c r="B450" s="5"/>
      <c r="C450" s="5">
        <v>1101.6560190826046</v>
      </c>
      <c r="D450" s="5">
        <v>2360.8612582155915</v>
      </c>
      <c r="E450" s="5" t="e">
        <f ca="1">IF(ISNUMBER(Kreditvækst[[#This Row],[Udlån/BNP (pct. af BNP)]]),IFERROR((Kreditvækst[[#This Row],[Udlån/BNP (pct. af BNP)]]/VLOOKUP(DATE(YEAR(Kreditvækst[[#This Row],[Dato]])-1,MONTH(Kreditvækst[[#This Row],[Dato]]),DAY(Kreditvækst[[#This Row],[Dato]])),Kreditvækst[[#All],[Dato]:[Udlån/BNP (pct. af BNP)]],2,FALSE)-1)*100,NA()),NA())</f>
        <v>#N/A</v>
      </c>
      <c r="F450" s="5">
        <f ca="1">IFERROR((Kreditvækst[Udlån til erhverv (mia. kr.)]/VLOOKUP(DATE(YEAR(Kreditvækst[[#This Row],[Dato]])-1,MONTH(Kreditvækst[[#This Row],[Dato]])+1,1)-1,Kreditvækst[[Dato]:[Udlån til erhverv (mia. kr.)]],3,FALSE)-1)*100,NA())</f>
        <v>5.5976807657202476</v>
      </c>
      <c r="G450" s="5">
        <f ca="1">IFERROR((Kreditvækst[Udlån til husholdninger (mia. kr.)]/VLOOKUP(DATE(YEAR(Kreditvækst[[#This Row],[Dato]])-1,MONTH(Kreditvækst[[#This Row],[Dato]])+1,1)-1,Kreditvækst[[Dato]:[Udlån til husholdninger (mia. kr.)]],4,FALSE)-1)*100,NA())</f>
        <v>0.81785252671455755</v>
      </c>
    </row>
    <row r="451" spans="1:7" hidden="1" x14ac:dyDescent="0.3">
      <c r="A451" s="3">
        <v>42886</v>
      </c>
      <c r="B451" s="5"/>
      <c r="C451" s="5">
        <v>1096.2038462956045</v>
      </c>
      <c r="D451" s="5">
        <v>2364.0776322055917</v>
      </c>
      <c r="E451" s="5" t="e">
        <f ca="1">IF(ISNUMBER(Kreditvækst[[#This Row],[Udlån/BNP (pct. af BNP)]]),IFERROR((Kreditvækst[[#This Row],[Udlån/BNP (pct. af BNP)]]/VLOOKUP(DATE(YEAR(Kreditvækst[[#This Row],[Dato]])-1,MONTH(Kreditvækst[[#This Row],[Dato]]),DAY(Kreditvækst[[#This Row],[Dato]])),Kreditvækst[[#All],[Dato]:[Udlån/BNP (pct. af BNP)]],2,FALSE)-1)*100,NA()),NA())</f>
        <v>#N/A</v>
      </c>
      <c r="F451" s="5">
        <f ca="1">IFERROR((Kreditvækst[Udlån til erhverv (mia. kr.)]/VLOOKUP(DATE(YEAR(Kreditvækst[[#This Row],[Dato]])-1,MONTH(Kreditvækst[[#This Row],[Dato]])+1,1)-1,Kreditvækst[[Dato]:[Udlån til erhverv (mia. kr.)]],3,FALSE)-1)*100,NA())</f>
        <v>4.8197836477567702</v>
      </c>
      <c r="G451" s="5">
        <f ca="1">IFERROR((Kreditvækst[Udlån til husholdninger (mia. kr.)]/VLOOKUP(DATE(YEAR(Kreditvækst[[#This Row],[Dato]])-1,MONTH(Kreditvækst[[#This Row],[Dato]])+1,1)-1,Kreditvækst[[Dato]:[Udlån til husholdninger (mia. kr.)]],4,FALSE)-1)*100,NA())</f>
        <v>0.95886741029449496</v>
      </c>
    </row>
    <row r="452" spans="1:7" x14ac:dyDescent="0.3">
      <c r="A452" s="3">
        <v>42916</v>
      </c>
      <c r="B452" s="5">
        <v>243.40483803698038</v>
      </c>
      <c r="C452" s="5">
        <v>1098.5596487665528</v>
      </c>
      <c r="D452" s="5">
        <v>2373.2737362252374</v>
      </c>
      <c r="E452" s="5">
        <f ca="1">IF(ISNUMBER(Kreditvækst[[#This Row],[Udlån/BNP (pct. af BNP)]]),IFERROR((Kreditvækst[[#This Row],[Udlån/BNP (pct. af BNP)]]/VLOOKUP(DATE(YEAR(Kreditvækst[[#This Row],[Dato]])-1,MONTH(Kreditvækst[[#This Row],[Dato]]),DAY(Kreditvækst[[#This Row],[Dato]])),Kreditvækst[[#All],[Dato]:[Udlån/BNP (pct. af BNP)]],2,FALSE)-1)*100,NA()),NA())</f>
        <v>-3.0815536860992476</v>
      </c>
      <c r="F452" s="5">
        <f ca="1">IFERROR((Kreditvækst[Udlån til erhverv (mia. kr.)]/VLOOKUP(DATE(YEAR(Kreditvækst[[#This Row],[Dato]])-1,MONTH(Kreditvækst[[#This Row],[Dato]])+1,1)-1,Kreditvækst[[Dato]:[Udlån til erhverv (mia. kr.)]],3,FALSE)-1)*100,NA())</f>
        <v>4.2985855289317865</v>
      </c>
      <c r="G452" s="5">
        <f ca="1">IFERROR((Kreditvækst[Udlån til husholdninger (mia. kr.)]/VLOOKUP(DATE(YEAR(Kreditvækst[[#This Row],[Dato]])-1,MONTH(Kreditvækst[[#This Row],[Dato]])+1,1)-1,Kreditvækst[[Dato]:[Udlån til husholdninger (mia. kr.)]],4,FALSE)-1)*100,NA())</f>
        <v>1.0254015096754054</v>
      </c>
    </row>
    <row r="453" spans="1:7" hidden="1" x14ac:dyDescent="0.3">
      <c r="A453" s="3">
        <v>42947</v>
      </c>
      <c r="B453" s="5"/>
      <c r="C453" s="5">
        <v>1087.4711955125529</v>
      </c>
      <c r="D453" s="5">
        <v>2373.4664745042378</v>
      </c>
      <c r="E453" s="5" t="e">
        <f ca="1">IF(ISNUMBER(Kreditvækst[[#This Row],[Udlån/BNP (pct. af BNP)]]),IFERROR((Kreditvækst[[#This Row],[Udlån/BNP (pct. af BNP)]]/VLOOKUP(DATE(YEAR(Kreditvækst[[#This Row],[Dato]])-1,MONTH(Kreditvækst[[#This Row],[Dato]]),DAY(Kreditvækst[[#This Row],[Dato]])),Kreditvækst[[#All],[Dato]:[Udlån/BNP (pct. af BNP)]],2,FALSE)-1)*100,NA()),NA())</f>
        <v>#N/A</v>
      </c>
      <c r="F453" s="5">
        <f ca="1">IFERROR((Kreditvækst[Udlån til erhverv (mia. kr.)]/VLOOKUP(DATE(YEAR(Kreditvækst[[#This Row],[Dato]])-1,MONTH(Kreditvækst[[#This Row],[Dato]])+1,1)-1,Kreditvækst[[Dato]:[Udlån til erhverv (mia. kr.)]],3,FALSE)-1)*100,NA())</f>
        <v>4.4238410214282098</v>
      </c>
      <c r="G453" s="5">
        <f ca="1">IFERROR((Kreditvækst[Udlån til husholdninger (mia. kr.)]/VLOOKUP(DATE(YEAR(Kreditvækst[[#This Row],[Dato]])-1,MONTH(Kreditvækst[[#This Row],[Dato]])+1,1)-1,Kreditvækst[[Dato]:[Udlån til husholdninger (mia. kr.)]],4,FALSE)-1)*100,NA())</f>
        <v>0.97495160178935336</v>
      </c>
    </row>
    <row r="454" spans="1:7" hidden="1" x14ac:dyDescent="0.3">
      <c r="A454" s="3">
        <v>42978</v>
      </c>
      <c r="B454" s="5"/>
      <c r="C454" s="5">
        <v>1095.9899431275528</v>
      </c>
      <c r="D454" s="5">
        <v>2381.1684202472375</v>
      </c>
      <c r="E454" s="5" t="e">
        <f ca="1">IF(ISNUMBER(Kreditvækst[[#This Row],[Udlån/BNP (pct. af BNP)]]),IFERROR((Kreditvækst[[#This Row],[Udlån/BNP (pct. af BNP)]]/VLOOKUP(DATE(YEAR(Kreditvækst[[#This Row],[Dato]])-1,MONTH(Kreditvækst[[#This Row],[Dato]]),DAY(Kreditvækst[[#This Row],[Dato]])),Kreditvækst[[#All],[Dato]:[Udlån/BNP (pct. af BNP)]],2,FALSE)-1)*100,NA()),NA())</f>
        <v>#N/A</v>
      </c>
      <c r="F454" s="5">
        <f ca="1">IFERROR((Kreditvækst[Udlån til erhverv (mia. kr.)]/VLOOKUP(DATE(YEAR(Kreditvækst[[#This Row],[Dato]])-1,MONTH(Kreditvækst[[#This Row],[Dato]])+1,1)-1,Kreditvækst[[Dato]:[Udlån til erhverv (mia. kr.)]],3,FALSE)-1)*100,NA())</f>
        <v>4.7572461034369296</v>
      </c>
      <c r="G454" s="5">
        <f ca="1">IFERROR((Kreditvækst[Udlån til husholdninger (mia. kr.)]/VLOOKUP(DATE(YEAR(Kreditvækst[[#This Row],[Dato]])-1,MONTH(Kreditvækst[[#This Row],[Dato]])+1,1)-1,Kreditvækst[[Dato]:[Udlån til husholdninger (mia. kr.)]],4,FALSE)-1)*100,NA())</f>
        <v>1.1911262140345213</v>
      </c>
    </row>
    <row r="455" spans="1:7" x14ac:dyDescent="0.3">
      <c r="A455" s="3">
        <v>43008</v>
      </c>
      <c r="B455" s="5">
        <v>242.76661308840417</v>
      </c>
      <c r="C455" s="5">
        <v>1098.933874879961</v>
      </c>
      <c r="D455" s="5">
        <v>2382.8256187564907</v>
      </c>
      <c r="E455" s="5">
        <f ca="1">IF(ISNUMBER(Kreditvækst[[#This Row],[Udlån/BNP (pct. af BNP)]]),IFERROR((Kreditvækst[[#This Row],[Udlån/BNP (pct. af BNP)]]/VLOOKUP(DATE(YEAR(Kreditvækst[[#This Row],[Dato]])-1,MONTH(Kreditvækst[[#This Row],[Dato]]),DAY(Kreditvækst[[#This Row],[Dato]])),Kreditvækst[[#All],[Dato]:[Udlån/BNP (pct. af BNP)]],2,FALSE)-1)*100,NA()),NA())</f>
        <v>-4.0943956750077781</v>
      </c>
      <c r="F455" s="5">
        <f ca="1">IFERROR((Kreditvækst[Udlån til erhverv (mia. kr.)]/VLOOKUP(DATE(YEAR(Kreditvækst[[#This Row],[Dato]])-1,MONTH(Kreditvækst[[#This Row],[Dato]])+1,1)-1,Kreditvækst[[Dato]:[Udlån til erhverv (mia. kr.)]],3,FALSE)-1)*100,NA())</f>
        <v>4.3270861957133366</v>
      </c>
      <c r="G455" s="5">
        <f ca="1">IFERROR((Kreditvækst[Udlån til husholdninger (mia. kr.)]/VLOOKUP(DATE(YEAR(Kreditvækst[[#This Row],[Dato]])-1,MONTH(Kreditvækst[[#This Row],[Dato]])+1,1)-1,Kreditvækst[[Dato]:[Udlån til husholdninger (mia. kr.)]],4,FALSE)-1)*100,NA())</f>
        <v>0.82338823146808071</v>
      </c>
    </row>
    <row r="456" spans="1:7" hidden="1" x14ac:dyDescent="0.3">
      <c r="A456" s="3">
        <v>43039</v>
      </c>
      <c r="B456" s="5"/>
      <c r="C456" s="5">
        <v>1098.905481612961</v>
      </c>
      <c r="D456" s="5">
        <v>2379.5922387304904</v>
      </c>
      <c r="E456" s="5" t="e">
        <f ca="1">IF(ISNUMBER(Kreditvækst[[#This Row],[Udlån/BNP (pct. af BNP)]]),IFERROR((Kreditvækst[[#This Row],[Udlån/BNP (pct. af BNP)]]/VLOOKUP(DATE(YEAR(Kreditvækst[[#This Row],[Dato]])-1,MONTH(Kreditvækst[[#This Row],[Dato]]),DAY(Kreditvækst[[#This Row],[Dato]])),Kreditvækst[[#All],[Dato]:[Udlån/BNP (pct. af BNP)]],2,FALSE)-1)*100,NA()),NA())</f>
        <v>#N/A</v>
      </c>
      <c r="F456" s="5">
        <f ca="1">IFERROR((Kreditvækst[Udlån til erhverv (mia. kr.)]/VLOOKUP(DATE(YEAR(Kreditvækst[[#This Row],[Dato]])-1,MONTH(Kreditvækst[[#This Row],[Dato]])+1,1)-1,Kreditvækst[[Dato]:[Udlån til erhverv (mia. kr.)]],3,FALSE)-1)*100,NA())</f>
        <v>4.2192382995600131</v>
      </c>
      <c r="G456" s="5">
        <f ca="1">IFERROR((Kreditvækst[Udlån til husholdninger (mia. kr.)]/VLOOKUP(DATE(YEAR(Kreditvækst[[#This Row],[Dato]])-1,MONTH(Kreditvækst[[#This Row],[Dato]])+1,1)-1,Kreditvækst[[Dato]:[Udlån til husholdninger (mia. kr.)]],4,FALSE)-1)*100,NA())</f>
        <v>0.97074104269689876</v>
      </c>
    </row>
    <row r="457" spans="1:7" hidden="1" x14ac:dyDescent="0.3">
      <c r="A457" s="3">
        <v>43069</v>
      </c>
      <c r="B457" s="5"/>
      <c r="C457" s="5">
        <v>1104.7170960089611</v>
      </c>
      <c r="D457" s="5">
        <v>2382.8016386564905</v>
      </c>
      <c r="E457" s="5" t="e">
        <f ca="1">IF(ISNUMBER(Kreditvækst[[#This Row],[Udlån/BNP (pct. af BNP)]]),IFERROR((Kreditvækst[[#This Row],[Udlån/BNP (pct. af BNP)]]/VLOOKUP(DATE(YEAR(Kreditvækst[[#This Row],[Dato]])-1,MONTH(Kreditvækst[[#This Row],[Dato]]),DAY(Kreditvækst[[#This Row],[Dato]])),Kreditvækst[[#All],[Dato]:[Udlån/BNP (pct. af BNP)]],2,FALSE)-1)*100,NA()),NA())</f>
        <v>#N/A</v>
      </c>
      <c r="F457" s="5">
        <f ca="1">IFERROR((Kreditvækst[Udlån til erhverv (mia. kr.)]/VLOOKUP(DATE(YEAR(Kreditvækst[[#This Row],[Dato]])-1,MONTH(Kreditvækst[[#This Row],[Dato]])+1,1)-1,Kreditvækst[[Dato]:[Udlån til erhverv (mia. kr.)]],3,FALSE)-1)*100,NA())</f>
        <v>4.3893628355738734</v>
      </c>
      <c r="G457" s="5">
        <f ca="1">IFERROR((Kreditvækst[Udlån til husholdninger (mia. kr.)]/VLOOKUP(DATE(YEAR(Kreditvækst[[#This Row],[Dato]])-1,MONTH(Kreditvækst[[#This Row],[Dato]])+1,1)-1,Kreditvækst[[Dato]:[Udlån til husholdninger (mia. kr.)]],4,FALSE)-1)*100,NA())</f>
        <v>0.92949682936382949</v>
      </c>
    </row>
    <row r="458" spans="1:7" x14ac:dyDescent="0.3">
      <c r="A458" s="3">
        <v>43100</v>
      </c>
      <c r="B458" s="5">
        <v>241.77811217510259</v>
      </c>
      <c r="C458" s="5">
        <v>1088.5745092582404</v>
      </c>
      <c r="D458" s="5">
        <v>2384.9815767925897</v>
      </c>
      <c r="E458" s="5">
        <f ca="1">IF(ISNUMBER(Kreditvækst[[#This Row],[Udlån/BNP (pct. af BNP)]]),IFERROR((Kreditvækst[[#This Row],[Udlån/BNP (pct. af BNP)]]/VLOOKUP(DATE(YEAR(Kreditvækst[[#This Row],[Dato]])-1,MONTH(Kreditvækst[[#This Row],[Dato]]),DAY(Kreditvækst[[#This Row],[Dato]])),Kreditvækst[[#All],[Dato]:[Udlån/BNP (pct. af BNP)]],2,FALSE)-1)*100,NA()),NA())</f>
        <v>-2.7295618164768332</v>
      </c>
      <c r="F458" s="5">
        <f ca="1">IFERROR((Kreditvækst[Udlån til erhverv (mia. kr.)]/VLOOKUP(DATE(YEAR(Kreditvækst[[#This Row],[Dato]])-1,MONTH(Kreditvækst[[#This Row],[Dato]])+1,1)-1,Kreditvækst[[Dato]:[Udlån til erhverv (mia. kr.)]],3,FALSE)-1)*100,NA())</f>
        <v>2.4069440882704907</v>
      </c>
      <c r="G458" s="5">
        <f ca="1">IFERROR((Kreditvækst[Udlån til husholdninger (mia. kr.)]/VLOOKUP(DATE(YEAR(Kreditvækst[[#This Row],[Dato]])-1,MONTH(Kreditvækst[[#This Row],[Dato]])+1,1)-1,Kreditvækst[[Dato]:[Udlån til husholdninger (mia. kr.)]],4,FALSE)-1)*100,NA())</f>
        <v>0.84205645977439847</v>
      </c>
    </row>
    <row r="459" spans="1:7" hidden="1" x14ac:dyDescent="0.3">
      <c r="A459" s="3">
        <v>43131</v>
      </c>
      <c r="B459" s="5"/>
      <c r="C459" s="5">
        <v>1093.0986583102404</v>
      </c>
      <c r="D459" s="5">
        <v>2383.90473933159</v>
      </c>
      <c r="E459" s="5" t="e">
        <f ca="1">IF(ISNUMBER(Kreditvækst[[#This Row],[Udlån/BNP (pct. af BNP)]]),IFERROR((Kreditvækst[[#This Row],[Udlån/BNP (pct. af BNP)]]/VLOOKUP(DATE(YEAR(Kreditvækst[[#This Row],[Dato]])-1,MONTH(Kreditvækst[[#This Row],[Dato]]),DAY(Kreditvækst[[#This Row],[Dato]])),Kreditvækst[[#All],[Dato]:[Udlån/BNP (pct. af BNP)]],2,FALSE)-1)*100,NA()),NA())</f>
        <v>#N/A</v>
      </c>
      <c r="F459" s="5">
        <f ca="1">IFERROR((Kreditvækst[Udlån til erhverv (mia. kr.)]/VLOOKUP(DATE(YEAR(Kreditvækst[[#This Row],[Dato]])-1,MONTH(Kreditvækst[[#This Row],[Dato]])+1,1)-1,Kreditvækst[[Dato]:[Udlån til erhverv (mia. kr.)]],3,FALSE)-1)*100,NA())</f>
        <v>3.1766426887820831</v>
      </c>
      <c r="G459" s="5">
        <f ca="1">IFERROR((Kreditvækst[Udlån til husholdninger (mia. kr.)]/VLOOKUP(DATE(YEAR(Kreditvækst[[#This Row],[Dato]])-1,MONTH(Kreditvækst[[#This Row],[Dato]])+1,1)-1,Kreditvækst[[Dato]:[Udlån til husholdninger (mia. kr.)]],4,FALSE)-1)*100,NA())</f>
        <v>1.0852189193267359</v>
      </c>
    </row>
    <row r="460" spans="1:7" hidden="1" x14ac:dyDescent="0.3">
      <c r="A460" s="3">
        <v>43159</v>
      </c>
      <c r="B460" s="5"/>
      <c r="C460" s="5">
        <v>1106.0931493502403</v>
      </c>
      <c r="D460" s="5">
        <v>2387.45976223559</v>
      </c>
      <c r="E460" s="5" t="e">
        <f ca="1">IF(ISNUMBER(Kreditvækst[[#This Row],[Udlån/BNP (pct. af BNP)]]),IFERROR((Kreditvækst[[#This Row],[Udlån/BNP (pct. af BNP)]]/VLOOKUP(DATE(YEAR(Kreditvækst[[#This Row],[Dato]])-1,MONTH(Kreditvækst[[#This Row],[Dato]]),DAY(Kreditvækst[[#This Row],[Dato]])),Kreditvækst[[#All],[Dato]:[Udlån/BNP (pct. af BNP)]],2,FALSE)-1)*100,NA()),NA())</f>
        <v>#N/A</v>
      </c>
      <c r="F460" s="5">
        <f ca="1">IFERROR((Kreditvækst[Udlån til erhverv (mia. kr.)]/VLOOKUP(DATE(YEAR(Kreditvækst[[#This Row],[Dato]])-1,MONTH(Kreditvækst[[#This Row],[Dato]])+1,1)-1,Kreditvækst[[Dato]:[Udlån til erhverv (mia. kr.)]],3,FALSE)-1)*100,NA())</f>
        <v>3.8710113629693454</v>
      </c>
      <c r="G460" s="5">
        <f ca="1">IFERROR((Kreditvækst[Udlån til husholdninger (mia. kr.)]/VLOOKUP(DATE(YEAR(Kreditvækst[[#This Row],[Dato]])-1,MONTH(Kreditvækst[[#This Row],[Dato]])+1,1)-1,Kreditvækst[[Dato]:[Udlån til husholdninger (mia. kr.)]],4,FALSE)-1)*100,NA())</f>
        <v>1.1530462381960316</v>
      </c>
    </row>
    <row r="461" spans="1:7" x14ac:dyDescent="0.3">
      <c r="A461" s="3">
        <v>43190</v>
      </c>
      <c r="B461" s="5">
        <v>241.15530492518985</v>
      </c>
      <c r="C461" s="5">
        <v>1113.518627126527</v>
      </c>
      <c r="D461" s="5">
        <v>2393.0070558205357</v>
      </c>
      <c r="E461" s="5">
        <f ca="1">IF(ISNUMBER(Kreditvækst[[#This Row],[Udlån/BNP (pct. af BNP)]]),IFERROR((Kreditvækst[[#This Row],[Udlån/BNP (pct. af BNP)]]/VLOOKUP(DATE(YEAR(Kreditvækst[[#This Row],[Dato]])-1,MONTH(Kreditvækst[[#This Row],[Dato]]),DAY(Kreditvækst[[#This Row],[Dato]])),Kreditvækst[[#All],[Dato]:[Udlån/BNP (pct. af BNP)]],2,FALSE)-1)*100,NA()),NA())</f>
        <v>-1.7362844677805578</v>
      </c>
      <c r="F461" s="5">
        <f ca="1">IFERROR((Kreditvækst[Udlån til erhverv (mia. kr.)]/VLOOKUP(DATE(YEAR(Kreditvækst[[#This Row],[Dato]])-1,MONTH(Kreditvækst[[#This Row],[Dato]])+1,1)-1,Kreditvækst[[Dato]:[Udlån til erhverv (mia. kr.)]],3,FALSE)-1)*100,NA())</f>
        <v>1.6129786936273094</v>
      </c>
      <c r="G461" s="5">
        <f ca="1">IFERROR((Kreditvækst[Udlån til husholdninger (mia. kr.)]/VLOOKUP(DATE(YEAR(Kreditvækst[[#This Row],[Dato]])-1,MONTH(Kreditvækst[[#This Row],[Dato]])+1,1)-1,Kreditvækst[[Dato]:[Udlån til husholdninger (mia. kr.)]],4,FALSE)-1)*100,NA())</f>
        <v>1.0940081814383884</v>
      </c>
    </row>
    <row r="462" spans="1:7" hidden="1" x14ac:dyDescent="0.3">
      <c r="A462" s="3">
        <v>43220</v>
      </c>
      <c r="B462" s="5"/>
      <c r="C462" s="5">
        <v>1127.988023944527</v>
      </c>
      <c r="D462" s="5">
        <v>2390.6278648155358</v>
      </c>
      <c r="E462" s="5" t="e">
        <f ca="1">IF(ISNUMBER(Kreditvækst[[#This Row],[Udlån/BNP (pct. af BNP)]]),IFERROR((Kreditvækst[[#This Row],[Udlån/BNP (pct. af BNP)]]/VLOOKUP(DATE(YEAR(Kreditvækst[[#This Row],[Dato]])-1,MONTH(Kreditvækst[[#This Row],[Dato]]),DAY(Kreditvækst[[#This Row],[Dato]])),Kreditvækst[[#All],[Dato]:[Udlån/BNP (pct. af BNP)]],2,FALSE)-1)*100,NA()),NA())</f>
        <v>#N/A</v>
      </c>
      <c r="F462" s="5">
        <f ca="1">IFERROR((Kreditvækst[Udlån til erhverv (mia. kr.)]/VLOOKUP(DATE(YEAR(Kreditvækst[[#This Row],[Dato]])-1,MONTH(Kreditvækst[[#This Row],[Dato]])+1,1)-1,Kreditvækst[[Dato]:[Udlån til erhverv (mia. kr.)]],3,FALSE)-1)*100,NA())</f>
        <v>2.3902202144595153</v>
      </c>
      <c r="G462" s="5">
        <f ca="1">IFERROR((Kreditvækst[Udlån til husholdninger (mia. kr.)]/VLOOKUP(DATE(YEAR(Kreditvækst[[#This Row],[Dato]])-1,MONTH(Kreditvækst[[#This Row],[Dato]])+1,1)-1,Kreditvækst[[Dato]:[Udlån til husholdninger (mia. kr.)]],4,FALSE)-1)*100,NA())</f>
        <v>1.2608367601594228</v>
      </c>
    </row>
    <row r="463" spans="1:7" hidden="1" x14ac:dyDescent="0.3">
      <c r="A463" s="3">
        <v>43251</v>
      </c>
      <c r="B463" s="5"/>
      <c r="C463" s="5">
        <v>1124.035565753527</v>
      </c>
      <c r="D463" s="5">
        <v>2395.1950180585359</v>
      </c>
      <c r="E463" s="5" t="e">
        <f ca="1">IF(ISNUMBER(Kreditvækst[[#This Row],[Udlån/BNP (pct. af BNP)]]),IFERROR((Kreditvækst[[#This Row],[Udlån/BNP (pct. af BNP)]]/VLOOKUP(DATE(YEAR(Kreditvækst[[#This Row],[Dato]])-1,MONTH(Kreditvækst[[#This Row],[Dato]]),DAY(Kreditvækst[[#This Row],[Dato]])),Kreditvækst[[#All],[Dato]:[Udlån/BNP (pct. af BNP)]],2,FALSE)-1)*100,NA()),NA())</f>
        <v>#N/A</v>
      </c>
      <c r="F463" s="5">
        <f ca="1">IFERROR((Kreditvækst[Udlån til erhverv (mia. kr.)]/VLOOKUP(DATE(YEAR(Kreditvækst[[#This Row],[Dato]])-1,MONTH(Kreditvækst[[#This Row],[Dato]])+1,1)-1,Kreditvækst[[Dato]:[Udlån til erhverv (mia. kr.)]],3,FALSE)-1)*100,NA())</f>
        <v>2.5389182451762027</v>
      </c>
      <c r="G463" s="5">
        <f ca="1">IFERROR((Kreditvækst[Udlån til husholdninger (mia. kr.)]/VLOOKUP(DATE(YEAR(Kreditvækst[[#This Row],[Dato]])-1,MONTH(Kreditvækst[[#This Row],[Dato]])+1,1)-1,Kreditvækst[[Dato]:[Udlån til husholdninger (mia. kr.)]],4,FALSE)-1)*100,NA())</f>
        <v>1.3162590529615104</v>
      </c>
    </row>
    <row r="464" spans="1:7" x14ac:dyDescent="0.3">
      <c r="A464" s="3">
        <v>43281</v>
      </c>
      <c r="B464" s="5">
        <v>242.01189560812338</v>
      </c>
      <c r="C464" s="5">
        <v>1128.5864144561463</v>
      </c>
      <c r="D464" s="5">
        <v>2402.7749006784115</v>
      </c>
      <c r="E464" s="5">
        <f ca="1">IF(ISNUMBER(Kreditvækst[[#This Row],[Udlån/BNP (pct. af BNP)]]),IFERROR((Kreditvækst[[#This Row],[Udlån/BNP (pct. af BNP)]]/VLOOKUP(DATE(YEAR(Kreditvækst[[#This Row],[Dato]])-1,MONTH(Kreditvækst[[#This Row],[Dato]]),DAY(Kreditvækst[[#This Row],[Dato]])),Kreditvækst[[#All],[Dato]:[Udlån/BNP (pct. af BNP)]],2,FALSE)-1)*100,NA()),NA())</f>
        <v>-0.57227392852617909</v>
      </c>
      <c r="F464" s="5">
        <f ca="1">IFERROR((Kreditvækst[Udlån til erhverv (mia. kr.)]/VLOOKUP(DATE(YEAR(Kreditvækst[[#This Row],[Dato]])-1,MONTH(Kreditvækst[[#This Row],[Dato]])+1,1)-1,Kreditvækst[[Dato]:[Udlån til erhverv (mia. kr.)]],3,FALSE)-1)*100,NA())</f>
        <v>2.7332849630247402</v>
      </c>
      <c r="G464" s="5">
        <f ca="1">IFERROR((Kreditvækst[Udlån til husholdninger (mia. kr.)]/VLOOKUP(DATE(YEAR(Kreditvækst[[#This Row],[Dato]])-1,MONTH(Kreditvækst[[#This Row],[Dato]])+1,1)-1,Kreditvækst[[Dato]:[Udlån til husholdninger (mia. kr.)]],4,FALSE)-1)*100,NA())</f>
        <v>1.2430578067280429</v>
      </c>
    </row>
    <row r="465" spans="1:7" hidden="1" x14ac:dyDescent="0.3">
      <c r="A465" s="3">
        <v>43312</v>
      </c>
      <c r="B465" s="5"/>
      <c r="C465" s="5">
        <v>1127.6897761611463</v>
      </c>
      <c r="D465" s="5">
        <v>2403.2456212904112</v>
      </c>
      <c r="E465" s="5" t="e">
        <f ca="1">IF(ISNUMBER(Kreditvækst[[#This Row],[Udlån/BNP (pct. af BNP)]]),IFERROR((Kreditvækst[[#This Row],[Udlån/BNP (pct. af BNP)]]/VLOOKUP(DATE(YEAR(Kreditvækst[[#This Row],[Dato]])-1,MONTH(Kreditvækst[[#This Row],[Dato]]),DAY(Kreditvækst[[#This Row],[Dato]])),Kreditvækst[[#All],[Dato]:[Udlån/BNP (pct. af BNP)]],2,FALSE)-1)*100,NA()),NA())</f>
        <v>#N/A</v>
      </c>
      <c r="F465" s="5">
        <f ca="1">IFERROR((Kreditvækst[Udlån til erhverv (mia. kr.)]/VLOOKUP(DATE(YEAR(Kreditvækst[[#This Row],[Dato]])-1,MONTH(Kreditvækst[[#This Row],[Dato]])+1,1)-1,Kreditvækst[[Dato]:[Udlån til erhverv (mia. kr.)]],3,FALSE)-1)*100,NA())</f>
        <v>3.6983582475154542</v>
      </c>
      <c r="G465" s="5">
        <f ca="1">IFERROR((Kreditvækst[Udlån til husholdninger (mia. kr.)]/VLOOKUP(DATE(YEAR(Kreditvækst[[#This Row],[Dato]])-1,MONTH(Kreditvækst[[#This Row],[Dato]])+1,1)-1,Kreditvækst[[Dato]:[Udlån til husholdninger (mia. kr.)]],4,FALSE)-1)*100,NA())</f>
        <v>1.2546689454458582</v>
      </c>
    </row>
    <row r="466" spans="1:7" hidden="1" x14ac:dyDescent="0.3">
      <c r="A466" s="3">
        <v>43343</v>
      </c>
      <c r="B466" s="5"/>
      <c r="C466" s="5">
        <v>1128.2691115061461</v>
      </c>
      <c r="D466" s="5">
        <v>2410.1855270074111</v>
      </c>
      <c r="E466" s="5" t="e">
        <f ca="1">IF(ISNUMBER(Kreditvækst[[#This Row],[Udlån/BNP (pct. af BNP)]]),IFERROR((Kreditvækst[[#This Row],[Udlån/BNP (pct. af BNP)]]/VLOOKUP(DATE(YEAR(Kreditvækst[[#This Row],[Dato]])-1,MONTH(Kreditvækst[[#This Row],[Dato]]),DAY(Kreditvækst[[#This Row],[Dato]])),Kreditvækst[[#All],[Dato]:[Udlån/BNP (pct. af BNP)]],2,FALSE)-1)*100,NA()),NA())</f>
        <v>#N/A</v>
      </c>
      <c r="F466" s="5">
        <f ca="1">IFERROR((Kreditvækst[Udlån til erhverv (mia. kr.)]/VLOOKUP(DATE(YEAR(Kreditvækst[[#This Row],[Dato]])-1,MONTH(Kreditvækst[[#This Row],[Dato]])+1,1)-1,Kreditvækst[[Dato]:[Udlån til erhverv (mia. kr.)]],3,FALSE)-1)*100,NA())</f>
        <v>2.9452066217396489</v>
      </c>
      <c r="G466" s="5">
        <f ca="1">IFERROR((Kreditvækst[Udlån til husholdninger (mia. kr.)]/VLOOKUP(DATE(YEAR(Kreditvækst[[#This Row],[Dato]])-1,MONTH(Kreditvækst[[#This Row],[Dato]])+1,1)-1,Kreditvækst[[Dato]:[Udlån til husholdninger (mia. kr.)]],4,FALSE)-1)*100,NA())</f>
        <v>1.2186079117058268</v>
      </c>
    </row>
    <row r="467" spans="1:7" x14ac:dyDescent="0.3">
      <c r="A467" s="3">
        <v>43373</v>
      </c>
      <c r="B467" s="5">
        <v>241.79608212300514</v>
      </c>
      <c r="C467" s="5">
        <v>1133.8333895742751</v>
      </c>
      <c r="D467" s="5">
        <v>2410.2227961799554</v>
      </c>
      <c r="E467" s="5">
        <f ca="1">IF(ISNUMBER(Kreditvækst[[#This Row],[Udlån/BNP (pct. af BNP)]]),IFERROR((Kreditvækst[[#This Row],[Udlån/BNP (pct. af BNP)]]/VLOOKUP(DATE(YEAR(Kreditvækst[[#This Row],[Dato]])-1,MONTH(Kreditvækst[[#This Row],[Dato]]),DAY(Kreditvækst[[#This Row],[Dato]])),Kreditvækst[[#All],[Dato]:[Udlån/BNP (pct. af BNP)]],2,FALSE)-1)*100,NA()),NA())</f>
        <v>-0.39977942314729509</v>
      </c>
      <c r="F467" s="5">
        <f ca="1">IFERROR((Kreditvækst[Udlån til erhverv (mia. kr.)]/VLOOKUP(DATE(YEAR(Kreditvækst[[#This Row],[Dato]])-1,MONTH(Kreditvækst[[#This Row],[Dato]])+1,1)-1,Kreditvækst[[Dato]:[Udlån til erhverv (mia. kr.)]],3,FALSE)-1)*100,NA())</f>
        <v>3.175761116484499</v>
      </c>
      <c r="G467" s="5">
        <f ca="1">IFERROR((Kreditvækst[Udlån til husholdninger (mia. kr.)]/VLOOKUP(DATE(YEAR(Kreditvækst[[#This Row],[Dato]])-1,MONTH(Kreditvækst[[#This Row],[Dato]])+1,1)-1,Kreditvækst[[Dato]:[Udlån til husholdninger (mia. kr.)]],4,FALSE)-1)*100,NA())</f>
        <v>1.1497768534888486</v>
      </c>
    </row>
    <row r="468" spans="1:7" hidden="1" x14ac:dyDescent="0.3">
      <c r="A468" s="3">
        <v>43404</v>
      </c>
      <c r="B468" s="5"/>
      <c r="C468" s="5">
        <v>1144.2247094920649</v>
      </c>
      <c r="D468" s="5">
        <v>2411.2558544499357</v>
      </c>
      <c r="E468" s="5" t="e">
        <f ca="1">IF(ISNUMBER(Kreditvækst[[#This Row],[Udlån/BNP (pct. af BNP)]]),IFERROR((Kreditvækst[[#This Row],[Udlån/BNP (pct. af BNP)]]/VLOOKUP(DATE(YEAR(Kreditvækst[[#This Row],[Dato]])-1,MONTH(Kreditvækst[[#This Row],[Dato]]),DAY(Kreditvækst[[#This Row],[Dato]])),Kreditvækst[[#All],[Dato]:[Udlån/BNP (pct. af BNP)]],2,FALSE)-1)*100,NA()),NA())</f>
        <v>#N/A</v>
      </c>
      <c r="F468" s="5">
        <f ca="1">IFERROR((Kreditvækst[Udlån til erhverv (mia. kr.)]/VLOOKUP(DATE(YEAR(Kreditvækst[[#This Row],[Dato]])-1,MONTH(Kreditvækst[[#This Row],[Dato]])+1,1)-1,Kreditvækst[[Dato]:[Udlån til erhverv (mia. kr.)]],3,FALSE)-1)*100,NA())</f>
        <v>4.124033289249307</v>
      </c>
      <c r="G468" s="5">
        <f ca="1">IFERROR((Kreditvækst[Udlån til husholdninger (mia. kr.)]/VLOOKUP(DATE(YEAR(Kreditvækst[[#This Row],[Dato]])-1,MONTH(Kreditvækst[[#This Row],[Dato]])+1,1)-1,Kreditvækst[[Dato]:[Udlån til husholdninger (mia. kr.)]],4,FALSE)-1)*100,NA())</f>
        <v>1.3306319966961189</v>
      </c>
    </row>
    <row r="469" spans="1:7" hidden="1" x14ac:dyDescent="0.3">
      <c r="A469" s="3">
        <v>43434</v>
      </c>
      <c r="B469" s="5"/>
      <c r="C469" s="5">
        <v>1148.9782263352749</v>
      </c>
      <c r="D469" s="5">
        <v>2417.5738458589553</v>
      </c>
      <c r="E469" s="5" t="e">
        <f ca="1">IF(ISNUMBER(Kreditvækst[[#This Row],[Udlån/BNP (pct. af BNP)]]),IFERROR((Kreditvækst[[#This Row],[Udlån/BNP (pct. af BNP)]]/VLOOKUP(DATE(YEAR(Kreditvækst[[#This Row],[Dato]])-1,MONTH(Kreditvækst[[#This Row],[Dato]]),DAY(Kreditvækst[[#This Row],[Dato]])),Kreditvækst[[#All],[Dato]:[Udlån/BNP (pct. af BNP)]],2,FALSE)-1)*100,NA()),NA())</f>
        <v>#N/A</v>
      </c>
      <c r="F469" s="5">
        <f ca="1">IFERROR((Kreditvækst[Udlån til erhverv (mia. kr.)]/VLOOKUP(DATE(YEAR(Kreditvækst[[#This Row],[Dato]])-1,MONTH(Kreditvækst[[#This Row],[Dato]])+1,1)-1,Kreditvækst[[Dato]:[Udlån til erhverv (mia. kr.)]],3,FALSE)-1)*100,NA())</f>
        <v>4.006557922043319</v>
      </c>
      <c r="G469" s="5">
        <f ca="1">IFERROR((Kreditvækst[Udlån til husholdninger (mia. kr.)]/VLOOKUP(DATE(YEAR(Kreditvækst[[#This Row],[Dato]])-1,MONTH(Kreditvækst[[#This Row],[Dato]])+1,1)-1,Kreditvækst[[Dato]:[Udlån til husholdninger (mia. kr.)]],4,FALSE)-1)*100,NA())</f>
        <v>1.4592992819188577</v>
      </c>
    </row>
    <row r="470" spans="1:7" x14ac:dyDescent="0.3">
      <c r="A470" s="3">
        <v>43465</v>
      </c>
      <c r="B470" s="5">
        <v>241.56904508342203</v>
      </c>
      <c r="C470" s="5">
        <v>1145.6912459929731</v>
      </c>
      <c r="D470" s="5">
        <v>2413.8724252630655</v>
      </c>
      <c r="E470" s="5">
        <f ca="1">IF(ISNUMBER(Kreditvækst[[#This Row],[Udlån/BNP (pct. af BNP)]]),IFERROR((Kreditvækst[[#This Row],[Udlån/BNP (pct. af BNP)]]/VLOOKUP(DATE(YEAR(Kreditvækst[[#This Row],[Dato]])-1,MONTH(Kreditvækst[[#This Row],[Dato]]),DAY(Kreditvækst[[#This Row],[Dato]])),Kreditvækst[[#All],[Dato]:[Udlån/BNP (pct. af BNP)]],2,FALSE)-1)*100,NA()),NA())</f>
        <v>-8.6470644426717147E-2</v>
      </c>
      <c r="F470" s="5">
        <f ca="1">IFERROR((Kreditvækst[Udlån til erhverv (mia. kr.)]/VLOOKUP(DATE(YEAR(Kreditvækst[[#This Row],[Dato]])-1,MONTH(Kreditvækst[[#This Row],[Dato]])+1,1)-1,Kreditvækst[[Dato]:[Udlån til erhverv (mia. kr.)]],3,FALSE)-1)*100,NA())</f>
        <v>5.2469294705102421</v>
      </c>
      <c r="G470" s="5">
        <f ca="1">IFERROR((Kreditvækst[Udlån til husholdninger (mia. kr.)]/VLOOKUP(DATE(YEAR(Kreditvækst[[#This Row],[Dato]])-1,MONTH(Kreditvækst[[#This Row],[Dato]])+1,1)-1,Kreditvækst[[Dato]:[Udlån til husholdninger (mia. kr.)]],4,FALSE)-1)*100,NA())</f>
        <v>1.211365687332866</v>
      </c>
    </row>
    <row r="471" spans="1:7" hidden="1" x14ac:dyDescent="0.3">
      <c r="A471" s="3">
        <v>43496</v>
      </c>
      <c r="B471" s="5"/>
      <c r="C471" s="5">
        <v>1145.1296523119731</v>
      </c>
      <c r="D471" s="5">
        <v>2412.0910714610654</v>
      </c>
      <c r="E471" s="5" t="e">
        <f ca="1">IF(ISNUMBER(Kreditvækst[[#This Row],[Udlån/BNP (pct. af BNP)]]),IFERROR((Kreditvækst[[#This Row],[Udlån/BNP (pct. af BNP)]]/VLOOKUP(DATE(YEAR(Kreditvækst[[#This Row],[Dato]])-1,MONTH(Kreditvækst[[#This Row],[Dato]]),DAY(Kreditvækst[[#This Row],[Dato]])),Kreditvækst[[#All],[Dato]:[Udlån/BNP (pct. af BNP)]],2,FALSE)-1)*100,NA()),NA())</f>
        <v>#N/A</v>
      </c>
      <c r="F471" s="5">
        <f ca="1">IFERROR((Kreditvækst[Udlån til erhverv (mia. kr.)]/VLOOKUP(DATE(YEAR(Kreditvækst[[#This Row],[Dato]])-1,MONTH(Kreditvækst[[#This Row],[Dato]])+1,1)-1,Kreditvækst[[Dato]:[Udlån til erhverv (mia. kr.)]],3,FALSE)-1)*100,NA())</f>
        <v>4.7599540632649262</v>
      </c>
      <c r="G471" s="5">
        <f ca="1">IFERROR((Kreditvækst[Udlån til husholdninger (mia. kr.)]/VLOOKUP(DATE(YEAR(Kreditvækst[[#This Row],[Dato]])-1,MONTH(Kreditvækst[[#This Row],[Dato]])+1,1)-1,Kreditvækst[[Dato]:[Udlån til husholdninger (mia. kr.)]],4,FALSE)-1)*100,NA())</f>
        <v>1.182359834452873</v>
      </c>
    </row>
    <row r="472" spans="1:7" hidden="1" x14ac:dyDescent="0.3">
      <c r="A472" s="3">
        <v>43524</v>
      </c>
      <c r="B472" s="5"/>
      <c r="C472" s="5">
        <v>1152.3472870519731</v>
      </c>
      <c r="D472" s="5">
        <v>2413.8573615280657</v>
      </c>
      <c r="E472" s="5" t="e">
        <f ca="1">IF(ISNUMBER(Kreditvækst[[#This Row],[Udlån/BNP (pct. af BNP)]]),IFERROR((Kreditvækst[[#This Row],[Udlån/BNP (pct. af BNP)]]/VLOOKUP(DATE(YEAR(Kreditvækst[[#This Row],[Dato]])-1,MONTH(Kreditvækst[[#This Row],[Dato]]),DAY(Kreditvækst[[#This Row],[Dato]])),Kreditvækst[[#All],[Dato]:[Udlån/BNP (pct. af BNP)]],2,FALSE)-1)*100,NA()),NA())</f>
        <v>#N/A</v>
      </c>
      <c r="F472" s="5">
        <f ca="1">IFERROR((Kreditvækst[Udlån til erhverv (mia. kr.)]/VLOOKUP(DATE(YEAR(Kreditvækst[[#This Row],[Dato]])-1,MONTH(Kreditvækst[[#This Row],[Dato]])+1,1)-1,Kreditvækst[[Dato]:[Udlån til erhverv (mia. kr.)]],3,FALSE)-1)*100,NA())</f>
        <v>4.1817579042871866</v>
      </c>
      <c r="G472" s="5">
        <f ca="1">IFERROR((Kreditvækst[Udlån til husholdninger (mia. kr.)]/VLOOKUP(DATE(YEAR(Kreditvækst[[#This Row],[Dato]])-1,MONTH(Kreditvækst[[#This Row],[Dato]])+1,1)-1,Kreditvækst[[Dato]:[Udlån til husholdninger (mia. kr.)]],4,FALSE)-1)*100,NA())</f>
        <v>1.1056772436557116</v>
      </c>
    </row>
    <row r="473" spans="1:7" x14ac:dyDescent="0.3">
      <c r="A473" s="3">
        <v>43555</v>
      </c>
      <c r="B473" s="5">
        <v>242.81165466362199</v>
      </c>
      <c r="C473" s="5">
        <v>1167.1099732787386</v>
      </c>
      <c r="D473" s="5">
        <v>2415.6494625218284</v>
      </c>
      <c r="E473" s="5">
        <f ca="1">IF(ISNUMBER(Kreditvækst[[#This Row],[Udlån/BNP (pct. af BNP)]]),IFERROR((Kreditvækst[[#This Row],[Udlån/BNP (pct. af BNP)]]/VLOOKUP(DATE(YEAR(Kreditvækst[[#This Row],[Dato]])-1,MONTH(Kreditvækst[[#This Row],[Dato]]),DAY(Kreditvækst[[#This Row],[Dato]])),Kreditvækst[[#All],[Dato]:[Udlån/BNP (pct. af BNP)]],2,FALSE)-1)*100,NA()),NA())</f>
        <v>0.68683943691223437</v>
      </c>
      <c r="F473" s="5">
        <f ca="1">IFERROR((Kreditvækst[Udlån til erhverv (mia. kr.)]/VLOOKUP(DATE(YEAR(Kreditvækst[[#This Row],[Dato]])-1,MONTH(Kreditvækst[[#This Row],[Dato]])+1,1)-1,Kreditvækst[[Dato]:[Udlån til erhverv (mia. kr.)]],3,FALSE)-1)*100,NA())</f>
        <v>4.8127929651707646</v>
      </c>
      <c r="G473" s="5">
        <f ca="1">IFERROR((Kreditvækst[Udlån til husholdninger (mia. kr.)]/VLOOKUP(DATE(YEAR(Kreditvækst[[#This Row],[Dato]])-1,MONTH(Kreditvækst[[#This Row],[Dato]])+1,1)-1,Kreditvækst[[Dato]:[Udlån til husholdninger (mia. kr.)]],4,FALSE)-1)*100,NA())</f>
        <v>0.94619055327143098</v>
      </c>
    </row>
    <row r="474" spans="1:7" hidden="1" x14ac:dyDescent="0.3">
      <c r="A474" s="3">
        <v>43585</v>
      </c>
      <c r="B474" s="5"/>
      <c r="C474" s="5">
        <v>1166.8688364287386</v>
      </c>
      <c r="D474" s="5">
        <v>2417.2859926068281</v>
      </c>
      <c r="E474" s="5" t="e">
        <f ca="1">IF(ISNUMBER(Kreditvækst[[#This Row],[Udlån/BNP (pct. af BNP)]]),IFERROR((Kreditvækst[[#This Row],[Udlån/BNP (pct. af BNP)]]/VLOOKUP(DATE(YEAR(Kreditvækst[[#This Row],[Dato]])-1,MONTH(Kreditvækst[[#This Row],[Dato]]),DAY(Kreditvækst[[#This Row],[Dato]])),Kreditvækst[[#All],[Dato]:[Udlån/BNP (pct. af BNP)]],2,FALSE)-1)*100,NA()),NA())</f>
        <v>#N/A</v>
      </c>
      <c r="F474" s="5">
        <f ca="1">IFERROR((Kreditvækst[Udlån til erhverv (mia. kr.)]/VLOOKUP(DATE(YEAR(Kreditvækst[[#This Row],[Dato]])-1,MONTH(Kreditvækst[[#This Row],[Dato]])+1,1)-1,Kreditvækst[[Dato]:[Udlån til erhverv (mia. kr.)]],3,FALSE)-1)*100,NA())</f>
        <v>3.4469171355425487</v>
      </c>
      <c r="G474" s="5">
        <f ca="1">IFERROR((Kreditvækst[Udlån til husholdninger (mia. kr.)]/VLOOKUP(DATE(YEAR(Kreditvækst[[#This Row],[Dato]])-1,MONTH(Kreditvækst[[#This Row],[Dato]])+1,1)-1,Kreditvækst[[Dato]:[Udlån til husholdninger (mia. kr.)]],4,FALSE)-1)*100,NA())</f>
        <v>1.1151098915744173</v>
      </c>
    </row>
    <row r="475" spans="1:7" hidden="1" x14ac:dyDescent="0.3">
      <c r="A475" s="3">
        <v>43616</v>
      </c>
      <c r="B475" s="5"/>
      <c r="C475" s="5">
        <v>1168.7296240947385</v>
      </c>
      <c r="D475" s="5">
        <v>2425.0504995948286</v>
      </c>
      <c r="E475" s="5" t="e">
        <f ca="1">IF(ISNUMBER(Kreditvækst[[#This Row],[Udlån/BNP (pct. af BNP)]]),IFERROR((Kreditvækst[[#This Row],[Udlån/BNP (pct. af BNP)]]/VLOOKUP(DATE(YEAR(Kreditvækst[[#This Row],[Dato]])-1,MONTH(Kreditvækst[[#This Row],[Dato]]),DAY(Kreditvækst[[#This Row],[Dato]])),Kreditvækst[[#All],[Dato]:[Udlån/BNP (pct. af BNP)]],2,FALSE)-1)*100,NA()),NA())</f>
        <v>#N/A</v>
      </c>
      <c r="F475" s="5">
        <f ca="1">IFERROR((Kreditvækst[Udlån til erhverv (mia. kr.)]/VLOOKUP(DATE(YEAR(Kreditvækst[[#This Row],[Dato]])-1,MONTH(Kreditvækst[[#This Row],[Dato]])+1,1)-1,Kreditvækst[[Dato]:[Udlån til erhverv (mia. kr.)]],3,FALSE)-1)*100,NA())</f>
        <v>3.9762138941973557</v>
      </c>
      <c r="G475" s="5">
        <f ca="1">IFERROR((Kreditvækst[Udlån til husholdninger (mia. kr.)]/VLOOKUP(DATE(YEAR(Kreditvækst[[#This Row],[Dato]])-1,MONTH(Kreditvækst[[#This Row],[Dato]])+1,1)-1,Kreditvækst[[Dato]:[Udlån til husholdninger (mia. kr.)]],4,FALSE)-1)*100,NA())</f>
        <v>1.2464739326525809</v>
      </c>
    </row>
    <row r="476" spans="1:7" x14ac:dyDescent="0.3">
      <c r="A476" s="3">
        <v>43646</v>
      </c>
      <c r="B476" s="5">
        <v>245.21517223359317</v>
      </c>
      <c r="C476" s="5">
        <v>1164.6669686898651</v>
      </c>
      <c r="D476" s="5">
        <v>2426.6446293207005</v>
      </c>
      <c r="E476" s="5">
        <f ca="1">IF(ISNUMBER(Kreditvækst[[#This Row],[Udlån/BNP (pct. af BNP)]]),IFERROR((Kreditvækst[[#This Row],[Udlån/BNP (pct. af BNP)]]/VLOOKUP(DATE(YEAR(Kreditvækst[[#This Row],[Dato]])-1,MONTH(Kreditvækst[[#This Row],[Dato]]),DAY(Kreditvækst[[#This Row],[Dato]])),Kreditvækst[[#All],[Dato]:[Udlån/BNP (pct. af BNP)]],2,FALSE)-1)*100,NA()),NA())</f>
        <v>1.3236029648132197</v>
      </c>
      <c r="F476" s="5">
        <f ca="1">IFERROR((Kreditvækst[Udlån til erhverv (mia. kr.)]/VLOOKUP(DATE(YEAR(Kreditvækst[[#This Row],[Dato]])-1,MONTH(Kreditvækst[[#This Row],[Dato]])+1,1)-1,Kreditvækst[[Dato]:[Udlån til erhverv (mia. kr.)]],3,FALSE)-1)*100,NA())</f>
        <v>3.1969686832625577</v>
      </c>
      <c r="G476" s="5">
        <f ca="1">IFERROR((Kreditvækst[Udlån til husholdninger (mia. kr.)]/VLOOKUP(DATE(YEAR(Kreditvækst[[#This Row],[Dato]])-1,MONTH(Kreditvækst[[#This Row],[Dato]])+1,1)-1,Kreditvækst[[Dato]:[Udlån til husholdninger (mia. kr.)]],4,FALSE)-1)*100,NA())</f>
        <v>0.99342342204213896</v>
      </c>
    </row>
    <row r="477" spans="1:7" hidden="1" x14ac:dyDescent="0.3">
      <c r="A477" s="3">
        <v>43677</v>
      </c>
      <c r="B477" s="5"/>
      <c r="C477" s="5">
        <v>1160.701084387865</v>
      </c>
      <c r="D477" s="5">
        <v>2431.4209334917</v>
      </c>
      <c r="E477" s="5" t="e">
        <f ca="1">IF(ISNUMBER(Kreditvækst[[#This Row],[Udlån/BNP (pct. af BNP)]]),IFERROR((Kreditvækst[[#This Row],[Udlån/BNP (pct. af BNP)]]/VLOOKUP(DATE(YEAR(Kreditvækst[[#This Row],[Dato]])-1,MONTH(Kreditvækst[[#This Row],[Dato]]),DAY(Kreditvækst[[#This Row],[Dato]])),Kreditvækst[[#All],[Dato]:[Udlån/BNP (pct. af BNP)]],2,FALSE)-1)*100,NA()),NA())</f>
        <v>#N/A</v>
      </c>
      <c r="F477" s="5">
        <f ca="1">IFERROR((Kreditvækst[Udlån til erhverv (mia. kr.)]/VLOOKUP(DATE(YEAR(Kreditvækst[[#This Row],[Dato]])-1,MONTH(Kreditvækst[[#This Row],[Dato]])+1,1)-1,Kreditvækst[[Dato]:[Udlån til erhverv (mia. kr.)]],3,FALSE)-1)*100,NA())</f>
        <v>2.9273394974897338</v>
      </c>
      <c r="G477" s="5">
        <f ca="1">IFERROR((Kreditvækst[Udlån til husholdninger (mia. kr.)]/VLOOKUP(DATE(YEAR(Kreditvækst[[#This Row],[Dato]])-1,MONTH(Kreditvækst[[#This Row],[Dato]])+1,1)-1,Kreditvækst[[Dato]:[Udlån til husholdninger (mia. kr.)]],4,FALSE)-1)*100,NA())</f>
        <v>1.1723858748220684</v>
      </c>
    </row>
    <row r="478" spans="1:7" hidden="1" x14ac:dyDescent="0.3">
      <c r="A478" s="3">
        <v>43708</v>
      </c>
      <c r="B478" s="5"/>
      <c r="C478" s="5">
        <v>1167.4742759138651</v>
      </c>
      <c r="D478" s="5">
        <v>2440.4181837936999</v>
      </c>
      <c r="E478" s="5" t="e">
        <f ca="1">IF(ISNUMBER(Kreditvækst[[#This Row],[Udlån/BNP (pct. af BNP)]]),IFERROR((Kreditvækst[[#This Row],[Udlån/BNP (pct. af BNP)]]/VLOOKUP(DATE(YEAR(Kreditvækst[[#This Row],[Dato]])-1,MONTH(Kreditvækst[[#This Row],[Dato]]),DAY(Kreditvækst[[#This Row],[Dato]])),Kreditvækst[[#All],[Dato]:[Udlån/BNP (pct. af BNP)]],2,FALSE)-1)*100,NA()),NA())</f>
        <v>#N/A</v>
      </c>
      <c r="F478" s="5">
        <f ca="1">IFERROR((Kreditvækst[Udlån til erhverv (mia. kr.)]/VLOOKUP(DATE(YEAR(Kreditvækst[[#This Row],[Dato]])-1,MONTH(Kreditvækst[[#This Row],[Dato]])+1,1)-1,Kreditvækst[[Dato]:[Udlån til erhverv (mia. kr.)]],3,FALSE)-1)*100,NA())</f>
        <v>3.4748061440220912</v>
      </c>
      <c r="G478" s="5">
        <f ca="1">IFERROR((Kreditvækst[Udlån til husholdninger (mia. kr.)]/VLOOKUP(DATE(YEAR(Kreditvækst[[#This Row],[Dato]])-1,MONTH(Kreditvækst[[#This Row],[Dato]])+1,1)-1,Kreditvækst[[Dato]:[Udlån til husholdninger (mia. kr.)]],4,FALSE)-1)*100,NA())</f>
        <v>1.2543705224147939</v>
      </c>
    </row>
    <row r="479" spans="1:7" x14ac:dyDescent="0.3">
      <c r="A479" s="3">
        <v>43738</v>
      </c>
      <c r="B479" s="5">
        <v>247.19814455231929</v>
      </c>
      <c r="C479" s="5">
        <v>1177.3623658056433</v>
      </c>
      <c r="D479" s="5">
        <v>2443.5822796840321</v>
      </c>
      <c r="E479" s="5">
        <f ca="1">IF(ISNUMBER(Kreditvækst[[#This Row],[Udlån/BNP (pct. af BNP)]]),IFERROR((Kreditvækst[[#This Row],[Udlån/BNP (pct. af BNP)]]/VLOOKUP(DATE(YEAR(Kreditvækst[[#This Row],[Dato]])-1,MONTH(Kreditvækst[[#This Row],[Dato]]),DAY(Kreditvækst[[#This Row],[Dato]])),Kreditvækst[[#All],[Dato]:[Udlån/BNP (pct. af BNP)]],2,FALSE)-1)*100,NA()),NA())</f>
        <v>2.2341397684707109</v>
      </c>
      <c r="F479" s="5">
        <f ca="1">IFERROR((Kreditvækst[Udlån til erhverv (mia. kr.)]/VLOOKUP(DATE(YEAR(Kreditvækst[[#This Row],[Dato]])-1,MONTH(Kreditvækst[[#This Row],[Dato]])+1,1)-1,Kreditvækst[[Dato]:[Udlån til erhverv (mia. kr.)]],3,FALSE)-1)*100,NA())</f>
        <v>3.8390981101475763</v>
      </c>
      <c r="G479" s="5">
        <f ca="1">IFERROR((Kreditvækst[Udlån til husholdninger (mia. kr.)]/VLOOKUP(DATE(YEAR(Kreditvækst[[#This Row],[Dato]])-1,MONTH(Kreditvækst[[#This Row],[Dato]])+1,1)-1,Kreditvækst[[Dato]:[Udlån til husholdninger (mia. kr.)]],4,FALSE)-1)*100,NA())</f>
        <v>1.3840829800858767</v>
      </c>
    </row>
    <row r="480" spans="1:7" hidden="1" x14ac:dyDescent="0.3">
      <c r="A480" s="3">
        <v>43769</v>
      </c>
      <c r="B480" s="5"/>
      <c r="C480" s="5">
        <v>1184.0209613436432</v>
      </c>
      <c r="D480" s="5">
        <v>2446.0355057230322</v>
      </c>
      <c r="E480" s="5" t="e">
        <f ca="1">IF(ISNUMBER(Kreditvækst[[#This Row],[Udlån/BNP (pct. af BNP)]]),IFERROR((Kreditvækst[[#This Row],[Udlån/BNP (pct. af BNP)]]/VLOOKUP(DATE(YEAR(Kreditvækst[[#This Row],[Dato]])-1,MONTH(Kreditvækst[[#This Row],[Dato]]),DAY(Kreditvækst[[#This Row],[Dato]])),Kreditvækst[[#All],[Dato]:[Udlån/BNP (pct. af BNP)]],2,FALSE)-1)*100,NA()),NA())</f>
        <v>#N/A</v>
      </c>
      <c r="F480" s="5">
        <f ca="1">IFERROR((Kreditvækst[Udlån til erhverv (mia. kr.)]/VLOOKUP(DATE(YEAR(Kreditvækst[[#This Row],[Dato]])-1,MONTH(Kreditvækst[[#This Row],[Dato]])+1,1)-1,Kreditvækst[[Dato]:[Udlån til erhverv (mia. kr.)]],3,FALSE)-1)*100,NA())</f>
        <v>3.4780101776725525</v>
      </c>
      <c r="G480" s="5">
        <f ca="1">IFERROR((Kreditvækst[Udlån til husholdninger (mia. kr.)]/VLOOKUP(DATE(YEAR(Kreditvækst[[#This Row],[Dato]])-1,MONTH(Kreditvækst[[#This Row],[Dato]])+1,1)-1,Kreditvækst[[Dato]:[Udlån til husholdninger (mia. kr.)]],4,FALSE)-1)*100,NA())</f>
        <v>1.442387426822056</v>
      </c>
    </row>
    <row r="481" spans="1:7" hidden="1" x14ac:dyDescent="0.3">
      <c r="A481" s="4">
        <v>43799</v>
      </c>
      <c r="B481" s="5"/>
      <c r="C481" s="5">
        <v>1190.7082772316433</v>
      </c>
      <c r="D481" s="5">
        <v>2451.7086739970323</v>
      </c>
      <c r="E481" s="5" t="e">
        <f ca="1">IF(ISNUMBER(Kreditvækst[[#This Row],[Udlån/BNP (pct. af BNP)]]),IFERROR((Kreditvækst[[#This Row],[Udlån/BNP (pct. af BNP)]]/VLOOKUP(DATE(YEAR(Kreditvækst[[#This Row],[Dato]])-1,MONTH(Kreditvækst[[#This Row],[Dato]]),DAY(Kreditvækst[[#This Row],[Dato]])),Kreditvækst[[#All],[Dato]:[Udlån/BNP (pct. af BNP)]],2,FALSE)-1)*100,NA()),NA())</f>
        <v>#N/A</v>
      </c>
      <c r="F481" s="5">
        <f ca="1">IFERROR((Kreditvækst[Udlån til erhverv (mia. kr.)]/VLOOKUP(DATE(YEAR(Kreditvækst[[#This Row],[Dato]])-1,MONTH(Kreditvækst[[#This Row],[Dato]])+1,1)-1,Kreditvækst[[Dato]:[Udlån til erhverv (mia. kr.)]],3,FALSE)-1)*100,NA())</f>
        <v>3.6319270409038484</v>
      </c>
      <c r="G481" s="5">
        <f ca="1">IFERROR((Kreditvækst[Udlån til husholdninger (mia. kr.)]/VLOOKUP(DATE(YEAR(Kreditvækst[[#This Row],[Dato]])-1,MONTH(Kreditvækst[[#This Row],[Dato]])+1,1)-1,Kreditvækst[[Dato]:[Udlån til husholdninger (mia. kr.)]],4,FALSE)-1)*100,NA())</f>
        <v>1.4119456245998974</v>
      </c>
    </row>
    <row r="482" spans="1:7" x14ac:dyDescent="0.3">
      <c r="A482" s="4">
        <v>43830</v>
      </c>
      <c r="B482" s="5">
        <v>248.05978586723768</v>
      </c>
      <c r="C482" s="5">
        <v>1194.0461256524093</v>
      </c>
      <c r="D482" s="5">
        <v>2450.3874266663506</v>
      </c>
      <c r="E482" s="5">
        <f ca="1">IF(ISNUMBER(Kreditvækst[[#This Row],[Udlån/BNP (pct. af BNP)]]),IFERROR((Kreditvækst[[#This Row],[Udlån/BNP (pct. af BNP)]]/VLOOKUP(DATE(YEAR(Kreditvækst[[#This Row],[Dato]])-1,MONTH(Kreditvækst[[#This Row],[Dato]]),DAY(Kreditvækst[[#This Row],[Dato]])),Kreditvækst[[#All],[Dato]:[Udlån/BNP (pct. af BNP)]],2,FALSE)-1)*100,NA()),NA())</f>
        <v>2.6869091532709222</v>
      </c>
      <c r="F482" s="5">
        <f ca="1">IFERROR((Kreditvækst[Udlån til erhverv (mia. kr.)]/VLOOKUP(DATE(YEAR(Kreditvækst[[#This Row],[Dato]])-1,MONTH(Kreditvækst[[#This Row],[Dato]])+1,1)-1,Kreditvækst[[Dato]:[Udlån til erhverv (mia. kr.)]],3,FALSE)-1)*100,NA())</f>
        <v>4.220585592196513</v>
      </c>
      <c r="G482" s="5">
        <f ca="1">IFERROR((Kreditvækst[Udlån til husholdninger (mia. kr.)]/VLOOKUP(DATE(YEAR(Kreditvækst[[#This Row],[Dato]])-1,MONTH(Kreditvækst[[#This Row],[Dato]])+1,1)-1,Kreditvækst[[Dato]:[Udlån til husholdninger (mia. kr.)]],4,FALSE)-1)*100,NA())</f>
        <v>1.5127146331814112</v>
      </c>
    </row>
    <row r="483" spans="1:7" hidden="1" x14ac:dyDescent="0.3">
      <c r="A483" s="3">
        <v>43861</v>
      </c>
      <c r="B483" s="5"/>
      <c r="C483" s="5">
        <v>1197.4860949164092</v>
      </c>
      <c r="D483" s="5">
        <v>2452.8938576543505</v>
      </c>
      <c r="E483" s="5" t="e">
        <f ca="1">IF(ISNUMBER(Kreditvækst[[#This Row],[Udlån/BNP (pct. af BNP)]]),IFERROR((Kreditvækst[[#This Row],[Udlån/BNP (pct. af BNP)]]/VLOOKUP(DATE(YEAR(Kreditvækst[[#This Row],[Dato]])-1,MONTH(Kreditvækst[[#This Row],[Dato]]),DAY(Kreditvækst[[#This Row],[Dato]])),Kreditvækst[[#All],[Dato]:[Udlån/BNP (pct. af BNP)]],2,FALSE)-1)*100,NA()),NA())</f>
        <v>#N/A</v>
      </c>
      <c r="F483" s="5">
        <f ca="1">IFERROR((Kreditvækst[Udlån til erhverv (mia. kr.)]/VLOOKUP(DATE(YEAR(Kreditvækst[[#This Row],[Dato]])-1,MONTH(Kreditvækst[[#This Row],[Dato]])+1,1)-1,Kreditvækst[[Dato]:[Udlån til erhverv (mia. kr.)]],3,FALSE)-1)*100,NA())</f>
        <v>4.5720973602185966</v>
      </c>
      <c r="G483" s="5">
        <f ca="1">IFERROR((Kreditvækst[Udlån til husholdninger (mia. kr.)]/VLOOKUP(DATE(YEAR(Kreditvækst[[#This Row],[Dato]])-1,MONTH(Kreditvækst[[#This Row],[Dato]])+1,1)-1,Kreditvækst[[Dato]:[Udlån til husholdninger (mia. kr.)]],4,FALSE)-1)*100,NA())</f>
        <v>1.6915939317568851</v>
      </c>
    </row>
    <row r="484" spans="1:7" hidden="1" x14ac:dyDescent="0.3">
      <c r="A484" s="3">
        <v>43890</v>
      </c>
      <c r="B484" s="5"/>
      <c r="C484" s="5">
        <v>1201.2878688094092</v>
      </c>
      <c r="D484" s="5">
        <v>2455.3058657483502</v>
      </c>
      <c r="E484" s="5" t="e">
        <f ca="1">IF(ISNUMBER(Kreditvækst[[#This Row],[Udlån/BNP (pct. af BNP)]]),IFERROR((Kreditvækst[[#This Row],[Udlån/BNP (pct. af BNP)]]/VLOOKUP(DATE(YEAR(Kreditvækst[[#This Row],[Dato]])-1,MONTH(Kreditvækst[[#This Row],[Dato]]),DAY(Kreditvækst[[#This Row],[Dato]])),Kreditvækst[[#All],[Dato]:[Udlån/BNP (pct. af BNP)]],2,FALSE)-1)*100,NA()),NA())</f>
        <v>#N/A</v>
      </c>
      <c r="F484" s="5">
        <f ca="1">IFERROR((Kreditvækst[Udlån til erhverv (mia. kr.)]/VLOOKUP(DATE(YEAR(Kreditvækst[[#This Row],[Dato]])-1,MONTH(Kreditvækst[[#This Row],[Dato]])+1,1)-1,Kreditvækst[[Dato]:[Udlån til erhverv (mia. kr.)]],3,FALSE)-1)*100,NA())</f>
        <v>4.2470340588590894</v>
      </c>
      <c r="G484" s="5">
        <f ca="1">IFERROR((Kreditvækst[Udlån til husholdninger (mia. kr.)]/VLOOKUP(DATE(YEAR(Kreditvækst[[#This Row],[Dato]])-1,MONTH(Kreditvækst[[#This Row],[Dato]])+1,1)-1,Kreditvækst[[Dato]:[Udlån til husholdninger (mia. kr.)]],4,FALSE)-1)*100,NA())</f>
        <v>1.7171066062514173</v>
      </c>
    </row>
    <row r="485" spans="1:7" x14ac:dyDescent="0.3">
      <c r="A485" s="3">
        <v>43921</v>
      </c>
      <c r="B485" s="5">
        <v>245.53582222979009</v>
      </c>
      <c r="C485" s="5">
        <v>1209.5290875430621</v>
      </c>
      <c r="D485" s="5">
        <v>2456.566786212346</v>
      </c>
      <c r="E485" s="5">
        <f ca="1">IF(ISNUMBER(Kreditvækst[[#This Row],[Udlån/BNP (pct. af BNP)]]),IFERROR((Kreditvækst[[#This Row],[Udlån/BNP (pct. af BNP)]]/VLOOKUP(DATE(YEAR(Kreditvækst[[#This Row],[Dato]])-1,MONTH(Kreditvækst[[#This Row],[Dato]]),DAY(Kreditvækst[[#This Row],[Dato]])),Kreditvækst[[#All],[Dato]:[Udlån/BNP (pct. af BNP)]],2,FALSE)-1)*100,NA()),NA())</f>
        <v>1.1219261982881257</v>
      </c>
      <c r="F485" s="5">
        <f ca="1">IFERROR((Kreditvækst[Udlån til erhverv (mia. kr.)]/VLOOKUP(DATE(YEAR(Kreditvækst[[#This Row],[Dato]])-1,MONTH(Kreditvækst[[#This Row],[Dato]])+1,1)-1,Kreditvækst[[Dato]:[Udlån til erhverv (mia. kr.)]],3,FALSE)-1)*100,NA())</f>
        <v>3.634543036690574</v>
      </c>
      <c r="G485" s="5">
        <f ca="1">IFERROR((Kreditvækst[Udlån til husholdninger (mia. kr.)]/VLOOKUP(DATE(YEAR(Kreditvækst[[#This Row],[Dato]])-1,MONTH(Kreditvækst[[#This Row],[Dato]])+1,1)-1,Kreditvækst[[Dato]:[Udlån til husholdninger (mia. kr.)]],4,FALSE)-1)*100,NA())</f>
        <v>1.6938435946663333</v>
      </c>
    </row>
    <row r="486" spans="1:7" hidden="1" x14ac:dyDescent="0.3">
      <c r="A486" s="3">
        <v>43951</v>
      </c>
      <c r="B486" s="5"/>
      <c r="C486" s="5">
        <v>1208.5325906530622</v>
      </c>
      <c r="D486" s="5">
        <v>2451.3235117053459</v>
      </c>
      <c r="E486" s="5" t="e">
        <f ca="1">IF(ISNUMBER(Kreditvækst[[#This Row],[Udlån/BNP (pct. af BNP)]]),IFERROR((Kreditvækst[[#This Row],[Udlån/BNP (pct. af BNP)]]/VLOOKUP(DATE(YEAR(Kreditvækst[[#This Row],[Dato]])-1,MONTH(Kreditvækst[[#This Row],[Dato]]),DAY(Kreditvækst[[#This Row],[Dato]])),Kreditvækst[[#All],[Dato]:[Udlån/BNP (pct. af BNP)]],2,FALSE)-1)*100,NA()),NA())</f>
        <v>#N/A</v>
      </c>
      <c r="F486" s="5">
        <f ca="1">IFERROR((Kreditvækst[Udlån til erhverv (mia. kr.)]/VLOOKUP(DATE(YEAR(Kreditvækst[[#This Row],[Dato]])-1,MONTH(Kreditvækst[[#This Row],[Dato]])+1,1)-1,Kreditvækst[[Dato]:[Udlån til erhverv (mia. kr.)]],3,FALSE)-1)*100,NA())</f>
        <v>3.5705601969658884</v>
      </c>
      <c r="G486" s="5">
        <f ca="1">IFERROR((Kreditvækst[Udlån til husholdninger (mia. kr.)]/VLOOKUP(DATE(YEAR(Kreditvækst[[#This Row],[Dato]])-1,MONTH(Kreditvækst[[#This Row],[Dato]])+1,1)-1,Kreditvækst[[Dato]:[Udlån til husholdninger (mia. kr.)]],4,FALSE)-1)*100,NA())</f>
        <v>1.4080882114329896</v>
      </c>
    </row>
    <row r="487" spans="1:7" hidden="1" x14ac:dyDescent="0.3">
      <c r="A487" s="3">
        <v>43982</v>
      </c>
      <c r="B487" s="5"/>
      <c r="C487" s="5">
        <v>1200.6919730770624</v>
      </c>
      <c r="D487" s="5">
        <v>2455.7600420923459</v>
      </c>
      <c r="E487" s="5" t="e">
        <f ca="1">IF(ISNUMBER(Kreditvækst[[#This Row],[Udlån/BNP (pct. af BNP)]]),IFERROR((Kreditvækst[[#This Row],[Udlån/BNP (pct. af BNP)]]/VLOOKUP(DATE(YEAR(Kreditvækst[[#This Row],[Dato]])-1,MONTH(Kreditvækst[[#This Row],[Dato]]),DAY(Kreditvækst[[#This Row],[Dato]])),Kreditvækst[[#All],[Dato]:[Udlån/BNP (pct. af BNP)]],2,FALSE)-1)*100,NA()),NA())</f>
        <v>#N/A</v>
      </c>
      <c r="F487" s="5">
        <f ca="1">IFERROR((Kreditvækst[Udlån til erhverv (mia. kr.)]/VLOOKUP(DATE(YEAR(Kreditvækst[[#This Row],[Dato]])-1,MONTH(Kreditvækst[[#This Row],[Dato]])+1,1)-1,Kreditvækst[[Dato]:[Udlån til erhverv (mia. kr.)]],3,FALSE)-1)*100,NA())</f>
        <v>2.7347941151984578</v>
      </c>
      <c r="G487" s="5">
        <f ca="1">IFERROR((Kreditvækst[Udlån til husholdninger (mia. kr.)]/VLOOKUP(DATE(YEAR(Kreditvækst[[#This Row],[Dato]])-1,MONTH(Kreditvækst[[#This Row],[Dato]])+1,1)-1,Kreditvækst[[Dato]:[Udlån til husholdninger (mia. kr.)]],4,FALSE)-1)*100,NA())</f>
        <v>1.2663465153673448</v>
      </c>
    </row>
    <row r="488" spans="1:7" x14ac:dyDescent="0.3">
      <c r="A488" s="3">
        <v>44012</v>
      </c>
      <c r="B488" s="5">
        <v>249.02477088016596</v>
      </c>
      <c r="C488" s="5">
        <v>1194.623821679198</v>
      </c>
      <c r="D488" s="5">
        <v>2455.9488771456117</v>
      </c>
      <c r="E488" s="5">
        <f ca="1">IF(ISNUMBER(Kreditvækst[[#This Row],[Udlån/BNP (pct. af BNP)]]),IFERROR((Kreditvækst[[#This Row],[Udlån/BNP (pct. af BNP)]]/VLOOKUP(DATE(YEAR(Kreditvækst[[#This Row],[Dato]])-1,MONTH(Kreditvækst[[#This Row],[Dato]]),DAY(Kreditvækst[[#This Row],[Dato]])),Kreditvækst[[#All],[Dato]:[Udlån/BNP (pct. af BNP)]],2,FALSE)-1)*100,NA()),NA())</f>
        <v>1.5535737906722025</v>
      </c>
      <c r="F488" s="5">
        <f ca="1">IFERROR((Kreditvækst[Udlån til erhverv (mia. kr.)]/VLOOKUP(DATE(YEAR(Kreditvækst[[#This Row],[Dato]])-1,MONTH(Kreditvækst[[#This Row],[Dato]])+1,1)-1,Kreditvækst[[Dato]:[Udlån til erhverv (mia. kr.)]],3,FALSE)-1)*100,NA())</f>
        <v>2.5721389714547627</v>
      </c>
      <c r="G488" s="5">
        <f ca="1">IFERROR((Kreditvækst[Udlån til husholdninger (mia. kr.)]/VLOOKUP(DATE(YEAR(Kreditvækst[[#This Row],[Dato]])-1,MONTH(Kreditvækst[[#This Row],[Dato]])+1,1)-1,Kreditvækst[[Dato]:[Udlån til husholdninger (mia. kr.)]],4,FALSE)-1)*100,NA())</f>
        <v>1.2076035967868215</v>
      </c>
    </row>
    <row r="489" spans="1:7" hidden="1" x14ac:dyDescent="0.3">
      <c r="A489" s="3">
        <v>44043</v>
      </c>
      <c r="B489" s="5"/>
      <c r="C489" s="5">
        <v>1195.408317493198</v>
      </c>
      <c r="D489" s="5">
        <v>2465.653883954612</v>
      </c>
      <c r="E489" s="5" t="e">
        <f ca="1">IF(ISNUMBER(Kreditvækst[[#This Row],[Udlån/BNP (pct. af BNP)]]),IFERROR((Kreditvækst[[#This Row],[Udlån/BNP (pct. af BNP)]]/VLOOKUP(DATE(YEAR(Kreditvækst[[#This Row],[Dato]])-1,MONTH(Kreditvækst[[#This Row],[Dato]]),DAY(Kreditvækst[[#This Row],[Dato]])),Kreditvækst[[#All],[Dato]:[Udlån/BNP (pct. af BNP)]],2,FALSE)-1)*100,NA()),NA())</f>
        <v>#N/A</v>
      </c>
      <c r="F489" s="5">
        <f ca="1">IFERROR((Kreditvækst[Udlån til erhverv (mia. kr.)]/VLOOKUP(DATE(YEAR(Kreditvækst[[#This Row],[Dato]])-1,MONTH(Kreditvækst[[#This Row],[Dato]])+1,1)-1,Kreditvækst[[Dato]:[Udlån til erhverv (mia. kr.)]],3,FALSE)-1)*100,NA())</f>
        <v>2.9901956302243793</v>
      </c>
      <c r="G489" s="5">
        <f ca="1">IFERROR((Kreditvækst[Udlån til husholdninger (mia. kr.)]/VLOOKUP(DATE(YEAR(Kreditvækst[[#This Row],[Dato]])-1,MONTH(Kreditvækst[[#This Row],[Dato]])+1,1)-1,Kreditvækst[[Dato]:[Udlån til husholdninger (mia. kr.)]],4,FALSE)-1)*100,NA())</f>
        <v>1.4079401057780272</v>
      </c>
    </row>
    <row r="490" spans="1:7" hidden="1" x14ac:dyDescent="0.3">
      <c r="A490" s="3">
        <v>44074</v>
      </c>
      <c r="B490" s="5"/>
      <c r="C490" s="5">
        <v>1211.733040678198</v>
      </c>
      <c r="D490" s="5">
        <v>2474.1262884706116</v>
      </c>
      <c r="E490" s="5" t="e">
        <f ca="1">IF(ISNUMBER(Kreditvækst[[#This Row],[Udlån/BNP (pct. af BNP)]]),IFERROR((Kreditvækst[[#This Row],[Udlån/BNP (pct. af BNP)]]/VLOOKUP(DATE(YEAR(Kreditvækst[[#This Row],[Dato]])-1,MONTH(Kreditvækst[[#This Row],[Dato]]),DAY(Kreditvækst[[#This Row],[Dato]])),Kreditvækst[[#All],[Dato]:[Udlån/BNP (pct. af BNP)]],2,FALSE)-1)*100,NA()),NA())</f>
        <v>#N/A</v>
      </c>
      <c r="F490" s="5">
        <f ca="1">IFERROR((Kreditvækst[Udlån til erhverv (mia. kr.)]/VLOOKUP(DATE(YEAR(Kreditvækst[[#This Row],[Dato]])-1,MONTH(Kreditvækst[[#This Row],[Dato]])+1,1)-1,Kreditvækst[[Dato]:[Udlån til erhverv (mia. kr.)]],3,FALSE)-1)*100,NA())</f>
        <v>3.7909841507804076</v>
      </c>
      <c r="G490" s="5">
        <f ca="1">IFERROR((Kreditvækst[Udlån til husholdninger (mia. kr.)]/VLOOKUP(DATE(YEAR(Kreditvækst[[#This Row],[Dato]])-1,MONTH(Kreditvækst[[#This Row],[Dato]])+1,1)-1,Kreditvækst[[Dato]:[Udlån til husholdninger (mia. kr.)]],4,FALSE)-1)*100,NA())</f>
        <v>1.3812429730593045</v>
      </c>
    </row>
    <row r="491" spans="1:7" x14ac:dyDescent="0.3">
      <c r="A491" s="3">
        <v>44104</v>
      </c>
      <c r="B491" s="5"/>
      <c r="C491" s="5">
        <v>1199.5815106326233</v>
      </c>
      <c r="D491" s="5">
        <v>2473.2724313677459</v>
      </c>
      <c r="E491" s="5"/>
      <c r="F491" s="5">
        <f ca="1">IFERROR((Kreditvækst[Udlån til erhverv (mia. kr.)]/VLOOKUP(DATE(YEAR(Kreditvækst[[#This Row],[Dato]])-1,MONTH(Kreditvækst[[#This Row],[Dato]])+1,1)-1,Kreditvækst[[Dato]:[Udlån til erhverv (mia. kr.)]],3,FALSE)-1)*100,NA())</f>
        <v>1.8871967944869672</v>
      </c>
      <c r="G491" s="5">
        <f ca="1">IFERROR((Kreditvækst[Udlån til husholdninger (mia. kr.)]/VLOOKUP(DATE(YEAR(Kreditvækst[[#This Row],[Dato]])-1,MONTH(Kreditvækst[[#This Row],[Dato]])+1,1)-1,Kreditvækst[[Dato]:[Udlån til husholdninger (mia. kr.)]],4,FALSE)-1)*100,NA())</f>
        <v>1.2150256584588126</v>
      </c>
    </row>
    <row r="492" spans="1:7" x14ac:dyDescent="0.3">
      <c r="A492" s="3">
        <v>44135</v>
      </c>
      <c r="B492" s="5"/>
      <c r="C492" s="5">
        <v>1199.4243834476233</v>
      </c>
      <c r="D492" s="5">
        <v>2476.9696947757457</v>
      </c>
      <c r="E492" s="5"/>
      <c r="F492" s="5">
        <f ca="1">IFERROR((Kreditvækst[Udlån til erhverv (mia. kr.)]/VLOOKUP(DATE(YEAR(Kreditvækst[[#This Row],[Dato]])-1,MONTH(Kreditvækst[[#This Row],[Dato]])+1,1)-1,Kreditvækst[[Dato]:[Udlån til erhverv (mia. kr.)]],3,FALSE)-1)*100,NA())</f>
        <v>1.3009416730680234</v>
      </c>
      <c r="G492" s="5">
        <f ca="1">IFERROR((Kreditvækst[Udlån til husholdninger (mia. kr.)]/VLOOKUP(DATE(YEAR(Kreditvækst[[#This Row],[Dato]])-1,MONTH(Kreditvækst[[#This Row],[Dato]])+1,1)-1,Kreditvækst[[Dato]:[Udlån til husholdninger (mia. kr.)]],4,FALSE)-1)*100,NA())</f>
        <v>1.2646663950844683</v>
      </c>
    </row>
  </sheetData>
  <mergeCells count="3">
    <mergeCell ref="B3:H3"/>
    <mergeCell ref="B2:G2"/>
    <mergeCell ref="A1:G1"/>
  </mergeCells>
  <hyperlinks>
    <hyperlink ref="G4" location="Indhold!A1" display="Tilbage til Indhold"/>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9"/>
  </sheetPr>
  <dimension ref="A1:P208"/>
  <sheetViews>
    <sheetView workbookViewId="0">
      <selection sqref="A1:G1"/>
    </sheetView>
  </sheetViews>
  <sheetFormatPr defaultColWidth="9.109375" defaultRowHeight="13.8" x14ac:dyDescent="0.3"/>
  <cols>
    <col min="1" max="1" width="10.77734375" style="9" customWidth="1"/>
    <col min="2" max="2" width="15" style="9" bestFit="1" customWidth="1"/>
    <col min="3" max="3" width="13.6640625" style="9" bestFit="1" customWidth="1"/>
    <col min="4" max="4" width="23.109375" style="9" bestFit="1" customWidth="1"/>
    <col min="5" max="5" width="7" style="9" bestFit="1" customWidth="1"/>
    <col min="6" max="6" width="24" style="9" bestFit="1" customWidth="1"/>
    <col min="7" max="7" width="15" style="9" bestFit="1" customWidth="1"/>
    <col min="8" max="8" width="10.44140625" style="9" bestFit="1" customWidth="1"/>
    <col min="9" max="9" width="20.5546875" style="9" bestFit="1" customWidth="1"/>
    <col min="10" max="10" width="19.33203125" style="9" bestFit="1" customWidth="1"/>
    <col min="11" max="11" width="17.6640625" style="9" bestFit="1" customWidth="1"/>
    <col min="12" max="12" width="23.109375" style="9" bestFit="1" customWidth="1"/>
    <col min="13" max="16384" width="9.109375" style="9"/>
  </cols>
  <sheetData>
    <row r="1" spans="1:16" ht="26.25" customHeight="1" thickBot="1" x14ac:dyDescent="0.35">
      <c r="A1" s="106" t="s">
        <v>108</v>
      </c>
      <c r="B1" s="107"/>
      <c r="C1" s="107"/>
      <c r="D1" s="107"/>
      <c r="E1" s="107"/>
      <c r="F1" s="107"/>
      <c r="G1" s="107"/>
    </row>
    <row r="2" spans="1:16" ht="82.2" customHeight="1" x14ac:dyDescent="0.3">
      <c r="A2" s="12" t="s">
        <v>24</v>
      </c>
      <c r="B2" s="108" t="s">
        <v>110</v>
      </c>
      <c r="C2" s="108"/>
      <c r="D2" s="108"/>
      <c r="E2" s="108"/>
      <c r="F2" s="108"/>
      <c r="G2" s="108"/>
      <c r="I2" s="116"/>
      <c r="J2" s="116"/>
      <c r="K2" s="116"/>
      <c r="L2" s="116"/>
      <c r="M2" s="116"/>
      <c r="N2" s="116"/>
      <c r="O2" s="116"/>
      <c r="P2" s="116"/>
    </row>
    <row r="3" spans="1:16" ht="20.399999999999999" customHeight="1" x14ac:dyDescent="0.3">
      <c r="A3" s="13" t="s">
        <v>25</v>
      </c>
      <c r="B3" s="115" t="s">
        <v>39</v>
      </c>
      <c r="C3" s="115"/>
      <c r="D3" s="115"/>
      <c r="E3" s="115"/>
      <c r="F3" s="115"/>
      <c r="G3" s="115"/>
    </row>
    <row r="4" spans="1:16" x14ac:dyDescent="0.3">
      <c r="B4" s="17"/>
      <c r="C4" s="17"/>
      <c r="D4" s="17"/>
      <c r="E4" s="2"/>
      <c r="G4" s="14" t="s">
        <v>35</v>
      </c>
    </row>
    <row r="6" spans="1:16" x14ac:dyDescent="0.3">
      <c r="A6" s="2" t="s">
        <v>33</v>
      </c>
      <c r="B6" s="2" t="s">
        <v>160</v>
      </c>
      <c r="C6" s="2" t="s">
        <v>161</v>
      </c>
      <c r="D6" s="2" t="s">
        <v>46</v>
      </c>
      <c r="E6" s="2" t="s">
        <v>65</v>
      </c>
      <c r="F6" s="2" t="s">
        <v>66</v>
      </c>
      <c r="G6" s="24" t="s">
        <v>50</v>
      </c>
    </row>
    <row r="7" spans="1:16" x14ac:dyDescent="0.3">
      <c r="A7" s="3">
        <v>25658</v>
      </c>
      <c r="B7" s="5">
        <v>124.49993221403092</v>
      </c>
      <c r="C7" s="5">
        <v>116.23815801726803</v>
      </c>
      <c r="D7" s="5">
        <f ca="1">F_Udlaansgab[[#This Row],[Udlån (mia. kr.)]]/F_Udlaansgab[[#This Row],[BNP (mia. kr.)]]*100</f>
        <v>107.10762656401999</v>
      </c>
      <c r="E7" s="5">
        <v>104.57386466311476</v>
      </c>
      <c r="F7" s="5">
        <f ca="1">F_Udlaansgab[[#This Row],[Udlån/BNP (pct. af BNP)]]-F_Udlaansgab[[#This Row],[Trend]]</f>
        <v>2.5337619009052332</v>
      </c>
      <c r="G7" s="8">
        <f ca="1">2</f>
        <v>2</v>
      </c>
      <c r="H7" s="11"/>
    </row>
    <row r="8" spans="1:16" x14ac:dyDescent="0.3">
      <c r="A8" s="3">
        <v>25749</v>
      </c>
      <c r="B8" s="5">
        <v>128.53615021922968</v>
      </c>
      <c r="C8" s="5">
        <v>120.06534274262604</v>
      </c>
      <c r="D8" s="5">
        <f ca="1">F_Udlaansgab[[#This Row],[Udlån (mia. kr.)]]/F_Udlaansgab[[#This Row],[BNP (mia. kr.)]]*100</f>
        <v>107.05516453216795</v>
      </c>
      <c r="E8" s="5">
        <v>105.3824245039002</v>
      </c>
      <c r="F8" s="5">
        <f ca="1">F_Udlaansgab[[#This Row],[Udlån/BNP (pct. af BNP)]]-F_Udlaansgab[[#This Row],[Trend]]</f>
        <v>1.6727400282677536</v>
      </c>
      <c r="G8" s="8">
        <f ca="1">2</f>
        <v>2</v>
      </c>
      <c r="H8" s="11"/>
    </row>
    <row r="9" spans="1:16" x14ac:dyDescent="0.3">
      <c r="A9" s="3">
        <v>25841</v>
      </c>
      <c r="B9" s="5">
        <v>132.30704860001032</v>
      </c>
      <c r="C9" s="5">
        <v>123.37399281030488</v>
      </c>
      <c r="D9" s="5">
        <f ca="1">F_Udlaansgab[[#This Row],[Udlån (mia. kr.)]]/F_Udlaansgab[[#This Row],[BNP (mia. kr.)]]*100</f>
        <v>107.24063117859902</v>
      </c>
      <c r="E9" s="5">
        <v>106.19099067909039</v>
      </c>
      <c r="F9" s="5">
        <f ca="1">F_Udlaansgab[[#This Row],[Udlån/BNP (pct. af BNP)]]-F_Udlaansgab[[#This Row],[Trend]]</f>
        <v>1.0496404995086266</v>
      </c>
      <c r="G9" s="8">
        <f ca="1">2</f>
        <v>2</v>
      </c>
      <c r="H9" s="11"/>
    </row>
    <row r="10" spans="1:16" x14ac:dyDescent="0.3">
      <c r="A10" s="3">
        <v>25933</v>
      </c>
      <c r="B10" s="5">
        <v>135.78020664103389</v>
      </c>
      <c r="C10" s="5">
        <v>126.47470279121831</v>
      </c>
      <c r="D10" s="5">
        <f ca="1">F_Udlaansgab[[#This Row],[Udlån (mia. kr.)]]/F_Udlaansgab[[#This Row],[BNP (mia. kr.)]]*100</f>
        <v>107.35760088337736</v>
      </c>
      <c r="E10" s="5">
        <v>106.99957370494016</v>
      </c>
      <c r="F10" s="5">
        <f ca="1">F_Udlaansgab[[#This Row],[Udlån/BNP (pct. af BNP)]]-F_Udlaansgab[[#This Row],[Trend]]</f>
        <v>0.35802717843719734</v>
      </c>
      <c r="G10" s="8">
        <f ca="1">2</f>
        <v>2</v>
      </c>
      <c r="H10" s="11"/>
    </row>
    <row r="11" spans="1:16" x14ac:dyDescent="0.3">
      <c r="A11" s="3">
        <v>26023</v>
      </c>
      <c r="B11" s="5">
        <v>139.18978573116772</v>
      </c>
      <c r="C11" s="5">
        <v>128.85399351739579</v>
      </c>
      <c r="D11" s="5">
        <f ca="1">F_Udlaansgab[[#This Row],[Udlån (mia. kr.)]]/F_Udlaansgab[[#This Row],[BNP (mia. kr.)]]*100</f>
        <v>108.02132082338336</v>
      </c>
      <c r="E11" s="5">
        <v>107.80818672180554</v>
      </c>
      <c r="F11" s="5">
        <f ca="1">F_Udlaansgab[[#This Row],[Udlån/BNP (pct. af BNP)]]-F_Udlaansgab[[#This Row],[Trend]]</f>
        <v>0.21313410157782187</v>
      </c>
      <c r="G11" s="8">
        <f ca="1">2</f>
        <v>2</v>
      </c>
      <c r="H11" s="11"/>
    </row>
    <row r="12" spans="1:16" x14ac:dyDescent="0.3">
      <c r="A12" s="3">
        <v>26114</v>
      </c>
      <c r="B12" s="5">
        <v>142.54391761780363</v>
      </c>
      <c r="C12" s="5">
        <v>130.67900726629074</v>
      </c>
      <c r="D12" s="5">
        <f ca="1">F_Udlaansgab[[#This Row],[Udlån (mia. kr.)]]/F_Udlaansgab[[#This Row],[BNP (mia. kr.)]]*100</f>
        <v>109.07943104230597</v>
      </c>
      <c r="E12" s="5">
        <v>108.61684376511052</v>
      </c>
      <c r="F12" s="5">
        <f ca="1">F_Udlaansgab[[#This Row],[Udlån/BNP (pct. af BNP)]]-F_Udlaansgab[[#This Row],[Trend]]</f>
        <v>0.46258727719545334</v>
      </c>
      <c r="G12" s="8">
        <f ca="1">2</f>
        <v>2</v>
      </c>
      <c r="H12" s="11"/>
    </row>
    <row r="13" spans="1:16" x14ac:dyDescent="0.3">
      <c r="A13" s="3">
        <v>26206</v>
      </c>
      <c r="B13" s="5">
        <v>146.11725563653835</v>
      </c>
      <c r="C13" s="5">
        <v>134.26858805060078</v>
      </c>
      <c r="D13" s="5">
        <f ca="1">F_Udlaansgab[[#This Row],[Udlån (mia. kr.)]]/F_Udlaansgab[[#This Row],[BNP (mia. kr.)]]*100</f>
        <v>108.82460131439846</v>
      </c>
      <c r="E13" s="5">
        <v>109.42555940311431</v>
      </c>
      <c r="F13" s="5">
        <f ca="1">F_Udlaansgab[[#This Row],[Udlån/BNP (pct. af BNP)]]-F_Udlaansgab[[#This Row],[Trend]]</f>
        <v>-0.60095808871584211</v>
      </c>
      <c r="G13" s="8">
        <f ca="1">2</f>
        <v>2</v>
      </c>
      <c r="H13" s="11"/>
    </row>
    <row r="14" spans="1:16" x14ac:dyDescent="0.3">
      <c r="A14" s="3">
        <v>26298</v>
      </c>
      <c r="B14" s="5">
        <v>150.18446696311349</v>
      </c>
      <c r="C14" s="5">
        <v>138.5571506943927</v>
      </c>
      <c r="D14" s="5">
        <f ca="1">F_Udlaansgab[[#This Row],[Udlån (mia. kr.)]]/F_Udlaansgab[[#This Row],[BNP (mia. kr.)]]*100</f>
        <v>108.39171144213731</v>
      </c>
      <c r="E14" s="5">
        <v>110.23434936054433</v>
      </c>
      <c r="F14" s="5">
        <f ca="1">F_Udlaansgab[[#This Row],[Udlån/BNP (pct. af BNP)]]-F_Udlaansgab[[#This Row],[Trend]]</f>
        <v>-1.8426379184070214</v>
      </c>
      <c r="G14" s="8">
        <f ca="1">2</f>
        <v>2</v>
      </c>
      <c r="H14" s="11"/>
    </row>
    <row r="15" spans="1:16" x14ac:dyDescent="0.3">
      <c r="A15" s="3">
        <v>26389</v>
      </c>
      <c r="B15" s="5">
        <v>155.32430541674498</v>
      </c>
      <c r="C15" s="5">
        <v>142.26778510803251</v>
      </c>
      <c r="D15" s="5">
        <f ca="1">F_Udlaansgab[[#This Row],[Udlån (mia. kr.)]]/F_Udlaansgab[[#This Row],[BNP (mia. kr.)]]*100</f>
        <v>109.17742572487359</v>
      </c>
      <c r="E15" s="5">
        <v>111.0432278597328</v>
      </c>
      <c r="F15" s="5">
        <f ca="1">F_Udlaansgab[[#This Row],[Udlån/BNP (pct. af BNP)]]-F_Udlaansgab[[#This Row],[Trend]]</f>
        <v>-1.8658021348592086</v>
      </c>
      <c r="G15" s="8">
        <f ca="1">2</f>
        <v>2</v>
      </c>
      <c r="H15" s="11"/>
    </row>
    <row r="16" spans="1:16" x14ac:dyDescent="0.3">
      <c r="A16" s="3">
        <v>26480</v>
      </c>
      <c r="B16" s="5">
        <v>161.33284107745473</v>
      </c>
      <c r="C16" s="5">
        <v>146.9636466935745</v>
      </c>
      <c r="D16" s="5">
        <f ca="1">F_Udlaansgab[[#This Row],[Udlån (mia. kr.)]]/F_Udlaansgab[[#This Row],[BNP (mia. kr.)]]*100</f>
        <v>109.77738012573994</v>
      </c>
      <c r="E16" s="5">
        <v>111.85220451641712</v>
      </c>
      <c r="F16" s="5">
        <f ca="1">F_Udlaansgab[[#This Row],[Udlån/BNP (pct. af BNP)]]-F_Udlaansgab[[#This Row],[Trend]]</f>
        <v>-2.0748243906771791</v>
      </c>
      <c r="G16" s="8">
        <f ca="1">2</f>
        <v>2</v>
      </c>
      <c r="H16" s="11"/>
    </row>
    <row r="17" spans="1:8" x14ac:dyDescent="0.3">
      <c r="A17" s="3">
        <v>26572</v>
      </c>
      <c r="B17" s="5">
        <v>168.3102211709556</v>
      </c>
      <c r="C17" s="5">
        <v>152.31445775296791</v>
      </c>
      <c r="D17" s="5">
        <f ca="1">F_Udlaansgab[[#This Row],[Udlån (mia. kr.)]]/F_Udlaansgab[[#This Row],[BNP (mia. kr.)]]*100</f>
        <v>110.50180242504</v>
      </c>
      <c r="E17" s="5">
        <v>112.66128428182937</v>
      </c>
      <c r="F17" s="5">
        <f ca="1">F_Udlaansgab[[#This Row],[Udlån/BNP (pct. af BNP)]]-F_Udlaansgab[[#This Row],[Trend]]</f>
        <v>-2.1594818567893697</v>
      </c>
      <c r="G17" s="8">
        <f ca="1">2</f>
        <v>2</v>
      </c>
      <c r="H17" s="11"/>
    </row>
    <row r="18" spans="1:8" x14ac:dyDescent="0.3">
      <c r="A18" s="3">
        <v>26664</v>
      </c>
      <c r="B18" s="5">
        <v>176.3566111054669</v>
      </c>
      <c r="C18" s="5">
        <v>158.2118686861817</v>
      </c>
      <c r="D18" s="5">
        <f ca="1">F_Udlaansgab[[#This Row],[Udlån (mia. kr.)]]/F_Udlaansgab[[#This Row],[BNP (mia. kr.)]]*100</f>
        <v>111.4686354253712</v>
      </c>
      <c r="E18" s="5">
        <v>113.47046692014064</v>
      </c>
      <c r="F18" s="5">
        <f ca="1">F_Udlaansgab[[#This Row],[Udlån/BNP (pct. af BNP)]]-F_Udlaansgab[[#This Row],[Trend]]</f>
        <v>-2.0018314947694336</v>
      </c>
      <c r="G18" s="8">
        <f ca="1">2</f>
        <v>2</v>
      </c>
      <c r="H18" s="11"/>
    </row>
    <row r="19" spans="1:8" x14ac:dyDescent="0.3">
      <c r="A19" s="3">
        <v>26754</v>
      </c>
      <c r="B19" s="5">
        <v>185.19772670807265</v>
      </c>
      <c r="C19" s="5">
        <v>164.56670695562917</v>
      </c>
      <c r="D19" s="5">
        <f ca="1">F_Udlaansgab[[#This Row],[Udlån (mia. kr.)]]/F_Udlaansgab[[#This Row],[BNP (mia. kr.)]]*100</f>
        <v>112.53656959788718</v>
      </c>
      <c r="E19" s="5">
        <v>114.27974679681739</v>
      </c>
      <c r="F19" s="5">
        <f ca="1">F_Udlaansgab[[#This Row],[Udlån/BNP (pct. af BNP)]]-F_Udlaansgab[[#This Row],[Trend]]</f>
        <v>-1.7431771989302121</v>
      </c>
      <c r="G19" s="8">
        <f ca="1">2</f>
        <v>2</v>
      </c>
      <c r="H19" s="11"/>
    </row>
    <row r="20" spans="1:8" x14ac:dyDescent="0.3">
      <c r="A20" s="3">
        <v>26845</v>
      </c>
      <c r="B20" s="5">
        <v>194.78473642657343</v>
      </c>
      <c r="C20" s="5">
        <v>170.88241535693146</v>
      </c>
      <c r="D20" s="5">
        <f ca="1">F_Udlaansgab[[#This Row],[Udlån (mia. kr.)]]/F_Udlaansgab[[#This Row],[BNP (mia. kr.)]]*100</f>
        <v>113.98758381294873</v>
      </c>
      <c r="E20" s="5">
        <v>115.08911327274734</v>
      </c>
      <c r="F20" s="5">
        <f ca="1">F_Udlaansgab[[#This Row],[Udlån/BNP (pct. af BNP)]]-F_Udlaansgab[[#This Row],[Trend]]</f>
        <v>-1.1015294597986127</v>
      </c>
      <c r="G20" s="8">
        <f ca="1">2</f>
        <v>2</v>
      </c>
      <c r="H20" s="11"/>
    </row>
    <row r="21" spans="1:8" x14ac:dyDescent="0.3">
      <c r="A21" s="3">
        <v>26937</v>
      </c>
      <c r="B21" s="5">
        <v>204.69441014585249</v>
      </c>
      <c r="C21" s="5">
        <v>175.83353271664024</v>
      </c>
      <c r="D21" s="5">
        <f ca="1">F_Udlaansgab[[#This Row],[Udlån (mia. kr.)]]/F_Udlaansgab[[#This Row],[BNP (mia. kr.)]]*100</f>
        <v>116.41375054195278</v>
      </c>
      <c r="E21" s="5">
        <v>115.89855135087522</v>
      </c>
      <c r="F21" s="5">
        <f ca="1">F_Udlaansgab[[#This Row],[Udlån/BNP (pct. af BNP)]]-F_Udlaansgab[[#This Row],[Trend]]</f>
        <v>0.51519919107755641</v>
      </c>
      <c r="G21" s="8">
        <f ca="1">2</f>
        <v>2</v>
      </c>
      <c r="H21" s="11"/>
    </row>
    <row r="22" spans="1:8" x14ac:dyDescent="0.3">
      <c r="A22" s="3">
        <v>27029</v>
      </c>
      <c r="B22" s="5">
        <v>214.50347975965974</v>
      </c>
      <c r="C22" s="5">
        <v>182.6820267022257</v>
      </c>
      <c r="D22" s="5">
        <f ca="1">F_Udlaansgab[[#This Row],[Udlån (mia. kr.)]]/F_Udlaansgab[[#This Row],[BNP (mia. kr.)]]*100</f>
        <v>117.41903877019246</v>
      </c>
      <c r="E22" s="5">
        <v>116.70804328032214</v>
      </c>
      <c r="F22" s="5">
        <f ca="1">F_Udlaansgab[[#This Row],[Udlån/BNP (pct. af BNP)]]-F_Udlaansgab[[#This Row],[Trend]]</f>
        <v>0.71099548987031369</v>
      </c>
      <c r="G22" s="8">
        <f ca="1">2</f>
        <v>2</v>
      </c>
      <c r="H22" s="11"/>
    </row>
    <row r="23" spans="1:8" x14ac:dyDescent="0.3">
      <c r="A23" s="3">
        <v>27119</v>
      </c>
      <c r="B23" s="5">
        <v>223.60294591299476</v>
      </c>
      <c r="C23" s="5">
        <v>188.00292664512901</v>
      </c>
      <c r="D23" s="5">
        <f ca="1">F_Udlaansgab[[#This Row],[Udlån (mia. kr.)]]/F_Udlaansgab[[#This Row],[BNP (mia. kr.)]]*100</f>
        <v>118.93588568174988</v>
      </c>
      <c r="E23" s="5">
        <v>117.51757259820718</v>
      </c>
      <c r="F23" s="5">
        <f ca="1">F_Udlaansgab[[#This Row],[Udlån/BNP (pct. af BNP)]]-F_Udlaansgab[[#This Row],[Trend]]</f>
        <v>1.4183130835426994</v>
      </c>
      <c r="G23" s="8">
        <f ca="1">2</f>
        <v>2</v>
      </c>
      <c r="H23" s="11"/>
    </row>
    <row r="24" spans="1:8" x14ac:dyDescent="0.3">
      <c r="A24" s="3">
        <v>27210</v>
      </c>
      <c r="B24" s="5">
        <v>232.29213728189325</v>
      </c>
      <c r="C24" s="5">
        <v>194.03297716183698</v>
      </c>
      <c r="D24" s="5">
        <f ca="1">F_Udlaansgab[[#This Row],[Udlån (mia. kr.)]]/F_Udlaansgab[[#This Row],[BNP (mia. kr.)]]*100</f>
        <v>119.71786480817921</v>
      </c>
      <c r="E24" s="5">
        <v>118.32712461913816</v>
      </c>
      <c r="F24" s="5">
        <f ca="1">F_Udlaansgab[[#This Row],[Udlån/BNP (pct. af BNP)]]-F_Udlaansgab[[#This Row],[Trend]]</f>
        <v>1.390740189041054</v>
      </c>
      <c r="G24" s="8">
        <f ca="1">2</f>
        <v>2</v>
      </c>
      <c r="H24" s="11"/>
    </row>
    <row r="25" spans="1:8" x14ac:dyDescent="0.3">
      <c r="A25" s="3">
        <v>27302</v>
      </c>
      <c r="B25" s="5">
        <v>240.68481737537894</v>
      </c>
      <c r="C25" s="5">
        <v>199.50413069239713</v>
      </c>
      <c r="D25" s="5">
        <f ca="1">F_Udlaansgab[[#This Row],[Udlån (mia. kr.)]]/F_Udlaansgab[[#This Row],[BNP (mia. kr.)]]*100</f>
        <v>120.64152082468695</v>
      </c>
      <c r="E25" s="5">
        <v>119.13668820350563</v>
      </c>
      <c r="F25" s="5">
        <f ca="1">F_Udlaansgab[[#This Row],[Udlån/BNP (pct. af BNP)]]-F_Udlaansgab[[#This Row],[Trend]]</f>
        <v>1.5048326211813219</v>
      </c>
      <c r="G25" s="8">
        <f ca="1">2</f>
        <v>2</v>
      </c>
      <c r="H25" s="11"/>
    </row>
    <row r="26" spans="1:8" x14ac:dyDescent="0.3">
      <c r="A26" s="3">
        <v>27394</v>
      </c>
      <c r="B26" s="5">
        <v>248.89464332367822</v>
      </c>
      <c r="C26" s="5">
        <v>204.84055477123954</v>
      </c>
      <c r="D26" s="5">
        <f ca="1">F_Udlaansgab[[#This Row],[Udlån (mia. kr.)]]/F_Udlaansgab[[#This Row],[BNP (mia. kr.)]]*100</f>
        <v>121.50652667467978</v>
      </c>
      <c r="E26" s="5">
        <v>119.94625568855056</v>
      </c>
      <c r="F26" s="5">
        <f ca="1">F_Udlaansgab[[#This Row],[Udlån/BNP (pct. af BNP)]]-F_Udlaansgab[[#This Row],[Trend]]</f>
        <v>1.5602709861292112</v>
      </c>
      <c r="G26" s="8">
        <f ca="1">2</f>
        <v>2</v>
      </c>
      <c r="H26" s="11"/>
    </row>
    <row r="27" spans="1:8" x14ac:dyDescent="0.3">
      <c r="A27" s="3">
        <v>27484</v>
      </c>
      <c r="B27" s="5">
        <v>257.18665851640208</v>
      </c>
      <c r="C27" s="5">
        <v>210.37175861213385</v>
      </c>
      <c r="D27" s="5">
        <f ca="1">F_Udlaansgab[[#This Row],[Udlån (mia. kr.)]]/F_Udlaansgab[[#This Row],[BNP (mia. kr.)]]*100</f>
        <v>122.25341472311486</v>
      </c>
      <c r="E27" s="5">
        <v>121.02188236622813</v>
      </c>
      <c r="F27" s="5">
        <f ca="1">F_Udlaansgab[[#This Row],[Udlån/BNP (pct. af BNP)]]-F_Udlaansgab[[#This Row],[Trend]]</f>
        <v>1.2315323568867313</v>
      </c>
      <c r="G27" s="8">
        <f ca="1">2</f>
        <v>2</v>
      </c>
      <c r="H27" s="11"/>
    </row>
    <row r="28" spans="1:8" x14ac:dyDescent="0.3">
      <c r="A28" s="3">
        <v>27575</v>
      </c>
      <c r="B28" s="5">
        <v>265.47523475052515</v>
      </c>
      <c r="C28" s="5">
        <v>215.63391019992585</v>
      </c>
      <c r="D28" s="5">
        <f ca="1">F_Udlaansgab[[#This Row],[Udlån (mia. kr.)]]/F_Udlaansgab[[#This Row],[BNP (mia. kr.)]]*100</f>
        <v>123.11386205647743</v>
      </c>
      <c r="E28" s="5">
        <v>122.06586130212247</v>
      </c>
      <c r="F28" s="5">
        <f ca="1">F_Udlaansgab[[#This Row],[Udlån/BNP (pct. af BNP)]]-F_Udlaansgab[[#This Row],[Trend]]</f>
        <v>1.048000754354959</v>
      </c>
      <c r="G28" s="8">
        <f ca="1">2</f>
        <v>2</v>
      </c>
      <c r="H28" s="11"/>
    </row>
    <row r="29" spans="1:8" x14ac:dyDescent="0.3">
      <c r="A29" s="3">
        <v>27667</v>
      </c>
      <c r="B29" s="5">
        <v>273.82620336655236</v>
      </c>
      <c r="C29" s="5">
        <v>221.52037628877855</v>
      </c>
      <c r="D29" s="5">
        <f ca="1">F_Udlaansgab[[#This Row],[Udlån (mia. kr.)]]/F_Udlaansgab[[#This Row],[BNP (mia. kr.)]]*100</f>
        <v>123.61219674418884</v>
      </c>
      <c r="E29" s="5">
        <v>123.02464241465466</v>
      </c>
      <c r="F29" s="5">
        <f ca="1">F_Udlaansgab[[#This Row],[Udlån/BNP (pct. af BNP)]]-F_Udlaansgab[[#This Row],[Trend]]</f>
        <v>0.58755432953417142</v>
      </c>
      <c r="G29" s="8">
        <f ca="1">2</f>
        <v>2</v>
      </c>
      <c r="H29" s="11"/>
    </row>
    <row r="30" spans="1:8" x14ac:dyDescent="0.3">
      <c r="A30" s="3">
        <v>27759</v>
      </c>
      <c r="B30" s="5">
        <v>282.30536041197632</v>
      </c>
      <c r="C30" s="5">
        <v>229.30892691680765</v>
      </c>
      <c r="D30" s="5">
        <f ca="1">F_Udlaansgab[[#This Row],[Udlån (mia. kr.)]]/F_Udlaansgab[[#This Row],[BNP (mia. kr.)]]*100</f>
        <v>123.11136954314716</v>
      </c>
      <c r="E30" s="5">
        <v>123.75638677497858</v>
      </c>
      <c r="F30" s="5">
        <f ca="1">F_Udlaansgab[[#This Row],[Udlån/BNP (pct. af BNP)]]-F_Udlaansgab[[#This Row],[Trend]]</f>
        <v>-0.64501723183141735</v>
      </c>
      <c r="G30" s="8">
        <f ca="1">2</f>
        <v>2</v>
      </c>
      <c r="H30" s="11"/>
    </row>
    <row r="31" spans="1:8" x14ac:dyDescent="0.3">
      <c r="A31" s="3">
        <v>27850</v>
      </c>
      <c r="B31" s="5">
        <v>290.94067701363042</v>
      </c>
      <c r="C31" s="5">
        <v>238.75142932838349</v>
      </c>
      <c r="D31" s="5">
        <f ca="1">F_Udlaansgab[[#This Row],[Udlån (mia. kr.)]]/F_Udlaansgab[[#This Row],[BNP (mia. kr.)]]*100</f>
        <v>121.85923989316304</v>
      </c>
      <c r="E31" s="5">
        <v>124.18638126204206</v>
      </c>
      <c r="F31" s="5">
        <f ca="1">F_Udlaansgab[[#This Row],[Udlån/BNP (pct. af BNP)]]-F_Udlaansgab[[#This Row],[Trend]]</f>
        <v>-2.3271413688790261</v>
      </c>
      <c r="G31" s="8">
        <f ca="1">2</f>
        <v>2</v>
      </c>
      <c r="H31" s="11"/>
    </row>
    <row r="32" spans="1:8" x14ac:dyDescent="0.3">
      <c r="A32" s="3">
        <v>27941</v>
      </c>
      <c r="B32" s="5">
        <v>299.68906990179289</v>
      </c>
      <c r="C32" s="5">
        <v>250.26347379789718</v>
      </c>
      <c r="D32" s="5">
        <f ca="1">F_Udlaansgab[[#This Row],[Udlån (mia. kr.)]]/F_Udlaansgab[[#This Row],[BNP (mia. kr.)]]*100</f>
        <v>119.74942461791682</v>
      </c>
      <c r="E32" s="5">
        <v>124.23958858304272</v>
      </c>
      <c r="F32" s="5">
        <f ca="1">F_Udlaansgab[[#This Row],[Udlån/BNP (pct. af BNP)]]-F_Udlaansgab[[#This Row],[Trend]]</f>
        <v>-4.4901639651259018</v>
      </c>
      <c r="G32" s="8">
        <f ca="1">2</f>
        <v>2</v>
      </c>
      <c r="H32" s="11"/>
    </row>
    <row r="33" spans="1:8" x14ac:dyDescent="0.3">
      <c r="A33" s="3">
        <v>28033</v>
      </c>
      <c r="B33" s="5">
        <v>308.46972586391593</v>
      </c>
      <c r="C33" s="5">
        <v>258.3643157729411</v>
      </c>
      <c r="D33" s="5">
        <f ca="1">F_Udlaansgab[[#This Row],[Udlån (mia. kr.)]]/F_Udlaansgab[[#This Row],[BNP (mia. kr.)]]*100</f>
        <v>119.3933167361274</v>
      </c>
      <c r="E33" s="5">
        <v>124.22280836639226</v>
      </c>
      <c r="F33" s="5">
        <f ca="1">F_Udlaansgab[[#This Row],[Udlån/BNP (pct. af BNP)]]-F_Udlaansgab[[#This Row],[Trend]]</f>
        <v>-4.8294916302648545</v>
      </c>
      <c r="G33" s="8">
        <f ca="1">2</f>
        <v>2</v>
      </c>
      <c r="H33" s="11"/>
    </row>
    <row r="34" spans="1:8" x14ac:dyDescent="0.3">
      <c r="A34" s="3">
        <v>28125</v>
      </c>
      <c r="B34" s="5">
        <v>317.20164986238797</v>
      </c>
      <c r="C34" s="5">
        <v>266.11622234950494</v>
      </c>
      <c r="D34" s="5">
        <f ca="1">F_Udlaansgab[[#This Row],[Udlån (mia. kr.)]]/F_Udlaansgab[[#This Row],[BNP (mia. kr.)]]*100</f>
        <v>119.19666041470774</v>
      </c>
      <c r="E34" s="5">
        <v>124.16903459450225</v>
      </c>
      <c r="F34" s="5">
        <f ca="1">F_Udlaansgab[[#This Row],[Udlån/BNP (pct. af BNP)]]-F_Udlaansgab[[#This Row],[Trend]]</f>
        <v>-4.9723741797945138</v>
      </c>
      <c r="G34" s="8">
        <f ca="1">2</f>
        <v>2</v>
      </c>
      <c r="H34" s="11"/>
    </row>
    <row r="35" spans="1:8" x14ac:dyDescent="0.3">
      <c r="A35" s="3">
        <v>28215</v>
      </c>
      <c r="B35" s="5">
        <v>325.7411707599374</v>
      </c>
      <c r="C35" s="5">
        <v>271.65413103090486</v>
      </c>
      <c r="D35" s="5">
        <f ca="1">F_Udlaansgab[[#This Row],[Udlån (mia. kr.)]]/F_Udlaansgab[[#This Row],[BNP (mia. kr.)]]*100</f>
        <v>119.91025850546674</v>
      </c>
      <c r="E35" s="5">
        <v>124.20402320913679</v>
      </c>
      <c r="F35" s="5">
        <f ca="1">F_Udlaansgab[[#This Row],[Udlån/BNP (pct. af BNP)]]-F_Udlaansgab[[#This Row],[Trend]]</f>
        <v>-4.2937647036700497</v>
      </c>
      <c r="G35" s="8">
        <f ca="1">2</f>
        <v>2</v>
      </c>
      <c r="H35" s="11"/>
    </row>
    <row r="36" spans="1:8" x14ac:dyDescent="0.3">
      <c r="A36" s="3">
        <v>28306</v>
      </c>
      <c r="B36" s="5">
        <v>334.14722162704123</v>
      </c>
      <c r="C36" s="5">
        <v>276.42472009603495</v>
      </c>
      <c r="D36" s="5">
        <f ca="1">F_Udlaansgab[[#This Row],[Udlån (mia. kr.)]]/F_Udlaansgab[[#This Row],[BNP (mia. kr.)]]*100</f>
        <v>120.88181603691322</v>
      </c>
      <c r="E36" s="5">
        <v>124.34843618839362</v>
      </c>
      <c r="F36" s="5">
        <f ca="1">F_Udlaansgab[[#This Row],[Udlån/BNP (pct. af BNP)]]-F_Udlaansgab[[#This Row],[Trend]]</f>
        <v>-3.4666201514803987</v>
      </c>
      <c r="G36" s="8">
        <f ca="1">2</f>
        <v>2</v>
      </c>
      <c r="H36" s="11"/>
    </row>
    <row r="37" spans="1:8" x14ac:dyDescent="0.3">
      <c r="A37" s="3">
        <v>28398</v>
      </c>
      <c r="B37" s="5">
        <v>342.41564423017002</v>
      </c>
      <c r="C37" s="5">
        <v>286.57536327409639</v>
      </c>
      <c r="D37" s="5">
        <f ca="1">F_Udlaansgab[[#This Row],[Udlån (mia. kr.)]]/F_Udlaansgab[[#This Row],[BNP (mia. kr.)]]*100</f>
        <v>119.4853738709789</v>
      </c>
      <c r="E37" s="5">
        <v>124.29486653784325</v>
      </c>
      <c r="F37" s="5">
        <f ca="1">F_Udlaansgab[[#This Row],[Udlån/BNP (pct. af BNP)]]-F_Udlaansgab[[#This Row],[Trend]]</f>
        <v>-4.8094926668643438</v>
      </c>
      <c r="G37" s="8">
        <f ca="1">2</f>
        <v>2</v>
      </c>
      <c r="H37" s="11"/>
    </row>
    <row r="38" spans="1:8" x14ac:dyDescent="0.3">
      <c r="A38" s="3">
        <v>28490</v>
      </c>
      <c r="B38" s="5">
        <v>350.54255713869202</v>
      </c>
      <c r="C38" s="5">
        <v>295.54881831624544</v>
      </c>
      <c r="D38" s="5">
        <f ca="1">F_Udlaansgab[[#This Row],[Udlån (mia. kr.)]]/F_Udlaansgab[[#This Row],[BNP (mia. kr.)]]*100</f>
        <v>118.60732827008016</v>
      </c>
      <c r="E38" s="5">
        <v>124.13240936355562</v>
      </c>
      <c r="F38" s="5">
        <f ca="1">F_Udlaansgab[[#This Row],[Udlån/BNP (pct. af BNP)]]-F_Udlaansgab[[#This Row],[Trend]]</f>
        <v>-5.5250810934754639</v>
      </c>
      <c r="G38" s="8">
        <f ca="1">2</f>
        <v>2</v>
      </c>
      <c r="H38" s="11"/>
    </row>
    <row r="39" spans="1:8" x14ac:dyDescent="0.3">
      <c r="A39" s="3">
        <v>28580</v>
      </c>
      <c r="B39" s="5">
        <v>358.87892524359017</v>
      </c>
      <c r="C39" s="5">
        <v>304.09464863902349</v>
      </c>
      <c r="D39" s="5">
        <f ca="1">F_Udlaansgab[[#This Row],[Udlån (mia. kr.)]]/F_Udlaansgab[[#This Row],[BNP (mia. kr.)]]*100</f>
        <v>118.01553458758774</v>
      </c>
      <c r="E39" s="5">
        <v>123.90898899561132</v>
      </c>
      <c r="F39" s="5">
        <f ca="1">F_Udlaansgab[[#This Row],[Udlån/BNP (pct. af BNP)]]-F_Udlaansgab[[#This Row],[Trend]]</f>
        <v>-5.8934544080235867</v>
      </c>
      <c r="G39" s="8">
        <f ca="1">2</f>
        <v>2</v>
      </c>
      <c r="H39" s="11"/>
    </row>
    <row r="40" spans="1:8" x14ac:dyDescent="0.3">
      <c r="A40" s="3">
        <v>28671</v>
      </c>
      <c r="B40" s="5">
        <v>367.4085007595948</v>
      </c>
      <c r="C40" s="5">
        <v>313.59592930483632</v>
      </c>
      <c r="D40" s="5">
        <f ca="1">F_Udlaansgab[[#This Row],[Udlån (mia. kr.)]]/F_Udlaansgab[[#This Row],[BNP (mia. kr.)]]*100</f>
        <v>117.15984374352291</v>
      </c>
      <c r="E40" s="5">
        <v>123.60276229735872</v>
      </c>
      <c r="F40" s="5">
        <f ca="1">F_Udlaansgab[[#This Row],[Udlån/BNP (pct. af BNP)]]-F_Udlaansgab[[#This Row],[Trend]]</f>
        <v>-6.4429185538358098</v>
      </c>
      <c r="G40" s="8">
        <f ca="1">2</f>
        <v>2</v>
      </c>
      <c r="H40" s="11"/>
    </row>
    <row r="41" spans="1:8" x14ac:dyDescent="0.3">
      <c r="A41" s="3">
        <v>28763</v>
      </c>
      <c r="B41" s="5">
        <v>376.47072076234633</v>
      </c>
      <c r="C41" s="5">
        <v>321.56437000134503</v>
      </c>
      <c r="D41" s="5">
        <f ca="1">F_Udlaansgab[[#This Row],[Udlån (mia. kr.)]]/F_Udlaansgab[[#This Row],[BNP (mia. kr.)]]*100</f>
        <v>117.07476197091478</v>
      </c>
      <c r="E41" s="5">
        <v>123.30932109132489</v>
      </c>
      <c r="F41" s="5">
        <f ca="1">F_Udlaansgab[[#This Row],[Udlån/BNP (pct. af BNP)]]-F_Udlaansgab[[#This Row],[Trend]]</f>
        <v>-6.2345591204101112</v>
      </c>
      <c r="G41" s="8">
        <f ca="1">2</f>
        <v>2</v>
      </c>
      <c r="H41" s="11"/>
    </row>
    <row r="42" spans="1:8" x14ac:dyDescent="0.3">
      <c r="A42" s="3">
        <v>28855</v>
      </c>
      <c r="B42" s="5">
        <v>386.40427063542046</v>
      </c>
      <c r="C42" s="5">
        <v>329.58310533769679</v>
      </c>
      <c r="D42" s="5">
        <f ca="1">F_Udlaansgab[[#This Row],[Udlån (mia. kr.)]]/F_Udlaansgab[[#This Row],[BNP (mia. kr.)]]*100</f>
        <v>117.24031492436595</v>
      </c>
      <c r="E42" s="5">
        <v>123.05444789106801</v>
      </c>
      <c r="F42" s="5">
        <f ca="1">F_Udlaansgab[[#This Row],[Udlån/BNP (pct. af BNP)]]-F_Udlaansgab[[#This Row],[Trend]]</f>
        <v>-5.8141329667020614</v>
      </c>
      <c r="G42" s="8">
        <f ca="1">2</f>
        <v>2</v>
      </c>
      <c r="H42" s="11"/>
    </row>
    <row r="43" spans="1:8" x14ac:dyDescent="0.3">
      <c r="A43" s="3">
        <v>28945</v>
      </c>
      <c r="B43" s="5">
        <v>397.01410169892051</v>
      </c>
      <c r="C43" s="5">
        <v>339.44022956334288</v>
      </c>
      <c r="D43" s="5">
        <f ca="1">F_Udlaansgab[[#This Row],[Udlån (mia. kr.)]]/F_Udlaansgab[[#This Row],[BNP (mia. kr.)]]*100</f>
        <v>116.9614168036714</v>
      </c>
      <c r="E43" s="5">
        <v>122.78736650990923</v>
      </c>
      <c r="F43" s="5">
        <f ca="1">F_Udlaansgab[[#This Row],[Udlån/BNP (pct. af BNP)]]-F_Udlaansgab[[#This Row],[Trend]]</f>
        <v>-5.8259497062378358</v>
      </c>
      <c r="G43" s="8">
        <f ca="1">2</f>
        <v>2</v>
      </c>
      <c r="H43" s="11"/>
    </row>
    <row r="44" spans="1:8" x14ac:dyDescent="0.3">
      <c r="A44" s="3">
        <v>29036</v>
      </c>
      <c r="B44" s="5">
        <v>408.09649142175391</v>
      </c>
      <c r="C44" s="5">
        <v>348.70639528205982</v>
      </c>
      <c r="D44" s="5">
        <f ca="1">F_Udlaansgab[[#This Row],[Udlån (mia. kr.)]]/F_Udlaansgab[[#This Row],[BNP (mia. kr.)]]*100</f>
        <v>117.03154772703695</v>
      </c>
      <c r="E44" s="5">
        <v>122.54542910470781</v>
      </c>
      <c r="F44" s="5">
        <f ca="1">F_Udlaansgab[[#This Row],[Udlån/BNP (pct. af BNP)]]-F_Udlaansgab[[#This Row],[Trend]]</f>
        <v>-5.513881377670856</v>
      </c>
      <c r="G44" s="8">
        <f ca="1">2</f>
        <v>2</v>
      </c>
      <c r="H44" s="11"/>
    </row>
    <row r="45" spans="1:8" x14ac:dyDescent="0.3">
      <c r="A45" s="3">
        <v>29128</v>
      </c>
      <c r="B45" s="5">
        <v>418.91317996307305</v>
      </c>
      <c r="C45" s="5">
        <v>356.73843246249135</v>
      </c>
      <c r="D45" s="5">
        <f ca="1">F_Udlaansgab[[#This Row],[Udlån (mia. kr.)]]/F_Udlaansgab[[#This Row],[BNP (mia. kr.)]]*100</f>
        <v>117.42866533089871</v>
      </c>
      <c r="E45" s="5">
        <v>122.35878426414386</v>
      </c>
      <c r="F45" s="5">
        <f ca="1">F_Udlaansgab[[#This Row],[Udlån/BNP (pct. af BNP)]]-F_Udlaansgab[[#This Row],[Trend]]</f>
        <v>-4.9301189332451543</v>
      </c>
      <c r="G45" s="8">
        <f ca="1">2</f>
        <v>2</v>
      </c>
      <c r="H45" s="11"/>
    </row>
    <row r="46" spans="1:8" x14ac:dyDescent="0.3">
      <c r="A46" s="3">
        <v>29220</v>
      </c>
      <c r="B46" s="5">
        <v>428.72652077264615</v>
      </c>
      <c r="C46" s="5">
        <v>367.29301621327852</v>
      </c>
      <c r="D46" s="5">
        <f ca="1">F_Udlaansgab[[#This Row],[Udlån (mia. kr.)]]/F_Udlaansgab[[#This Row],[BNP (mia. kr.)]]*100</f>
        <v>116.72602032914632</v>
      </c>
      <c r="E46" s="5">
        <v>122.11432518881193</v>
      </c>
      <c r="F46" s="5">
        <f ca="1">F_Udlaansgab[[#This Row],[Udlån/BNP (pct. af BNP)]]-F_Udlaansgab[[#This Row],[Trend]]</f>
        <v>-5.3883048596656096</v>
      </c>
      <c r="G46" s="8">
        <f ca="1">2</f>
        <v>2</v>
      </c>
      <c r="H46" s="11"/>
    </row>
    <row r="47" spans="1:8" x14ac:dyDescent="0.3">
      <c r="A47" s="3">
        <v>29311</v>
      </c>
      <c r="B47" s="5">
        <v>437.1225659660102</v>
      </c>
      <c r="C47" s="5">
        <v>377.52307723698812</v>
      </c>
      <c r="D47" s="5">
        <f ca="1">F_Udlaansgab[[#This Row],[Udlån (mia. kr.)]]/F_Udlaansgab[[#This Row],[BNP (mia. kr.)]]*100</f>
        <v>115.7869789484707</v>
      </c>
      <c r="E47" s="5">
        <v>121.79565624192674</v>
      </c>
      <c r="F47" s="5">
        <f ca="1">F_Udlaansgab[[#This Row],[Udlån/BNP (pct. af BNP)]]-F_Udlaansgab[[#This Row],[Trend]]</f>
        <v>-6.0086772934560315</v>
      </c>
      <c r="G47" s="8">
        <f ca="1">2</f>
        <v>2</v>
      </c>
      <c r="H47" s="11"/>
    </row>
    <row r="48" spans="1:8" x14ac:dyDescent="0.3">
      <c r="A48" s="3">
        <v>29402</v>
      </c>
      <c r="B48" s="5">
        <v>444.58927852678647</v>
      </c>
      <c r="C48" s="5">
        <v>385.56532682923483</v>
      </c>
      <c r="D48" s="5">
        <f ca="1">F_Udlaansgab[[#This Row],[Udlån (mia. kr.)]]/F_Udlaansgab[[#This Row],[BNP (mia. kr.)]]*100</f>
        <v>115.3084179490271</v>
      </c>
      <c r="E48" s="5">
        <v>121.45349037752167</v>
      </c>
      <c r="F48" s="5">
        <f ca="1">F_Udlaansgab[[#This Row],[Udlån/BNP (pct. af BNP)]]-F_Udlaansgab[[#This Row],[Trend]]</f>
        <v>-6.1450724284945721</v>
      </c>
      <c r="G48" s="8">
        <f ca="1">2</f>
        <v>2</v>
      </c>
      <c r="H48" s="11"/>
    </row>
    <row r="49" spans="1:8" x14ac:dyDescent="0.3">
      <c r="A49" s="3">
        <v>29494</v>
      </c>
      <c r="B49" s="5">
        <v>451.93870001569917</v>
      </c>
      <c r="C49" s="5">
        <v>390.93128016021706</v>
      </c>
      <c r="D49" s="5">
        <f ca="1">F_Udlaansgab[[#This Row],[Udlån (mia. kr.)]]/F_Udlaansgab[[#This Row],[BNP (mia. kr.)]]*100</f>
        <v>115.60566343795236</v>
      </c>
      <c r="E49" s="5">
        <v>121.16128897018514</v>
      </c>
      <c r="F49" s="5">
        <f ca="1">F_Udlaansgab[[#This Row],[Udlån/BNP (pct. af BNP)]]-F_Udlaansgab[[#This Row],[Trend]]</f>
        <v>-5.5556255322327814</v>
      </c>
      <c r="G49" s="8">
        <f ca="1">2</f>
        <v>2</v>
      </c>
      <c r="H49" s="11"/>
    </row>
    <row r="50" spans="1:8" x14ac:dyDescent="0.3">
      <c r="A50" s="3">
        <v>29586</v>
      </c>
      <c r="B50" s="5">
        <v>459.98306194913914</v>
      </c>
      <c r="C50" s="5">
        <v>396.02517491184886</v>
      </c>
      <c r="D50" s="5">
        <f ca="1">F_Udlaansgab[[#This Row],[Udlån (mia. kr.)]]/F_Udlaansgab[[#This Row],[BNP (mia. kr.)]]*100</f>
        <v>116.14995487383514</v>
      </c>
      <c r="E50" s="5">
        <v>120.93652512379929</v>
      </c>
      <c r="F50" s="5">
        <f ca="1">F_Udlaansgab[[#This Row],[Udlån/BNP (pct. af BNP)]]-F_Udlaansgab[[#This Row],[Trend]]</f>
        <v>-4.7865702499641429</v>
      </c>
      <c r="G50" s="8">
        <f ca="1">2</f>
        <v>2</v>
      </c>
      <c r="H50" s="11"/>
    </row>
    <row r="51" spans="1:8" x14ac:dyDescent="0.3">
      <c r="A51" s="3">
        <v>29676</v>
      </c>
      <c r="B51" s="5">
        <v>469.438530116724</v>
      </c>
      <c r="C51" s="5">
        <v>401.09208454653418</v>
      </c>
      <c r="D51" s="5">
        <f ca="1">F_Udlaansgab[[#This Row],[Udlån (mia. kr.)]]/F_Udlaansgab[[#This Row],[BNP (mia. kr.)]]*100</f>
        <v>117.04008834965187</v>
      </c>
      <c r="E51" s="5">
        <v>120.80336636049203</v>
      </c>
      <c r="F51" s="5">
        <f ca="1">F_Udlaansgab[[#This Row],[Udlån/BNP (pct. af BNP)]]-F_Udlaansgab[[#This Row],[Trend]]</f>
        <v>-3.7632780108401676</v>
      </c>
      <c r="G51" s="8">
        <f ca="1">2</f>
        <v>2</v>
      </c>
      <c r="H51" s="11"/>
    </row>
    <row r="52" spans="1:8" x14ac:dyDescent="0.3">
      <c r="A52" s="3">
        <v>29767</v>
      </c>
      <c r="B52" s="5">
        <v>484.46174278781973</v>
      </c>
      <c r="C52" s="5">
        <v>408.94756058267677</v>
      </c>
      <c r="D52" s="5">
        <f ca="1">F_Udlaansgab[[#This Row],[Udlån (mia. kr.)]]/F_Udlaansgab[[#This Row],[BNP (mia. kr.)]]*100</f>
        <v>118.4654927633139</v>
      </c>
      <c r="E52" s="5">
        <v>120.79963843697801</v>
      </c>
      <c r="F52" s="5">
        <f ca="1">F_Udlaansgab[[#This Row],[Udlån/BNP (pct. af BNP)]]-F_Udlaansgab[[#This Row],[Trend]]</f>
        <v>-2.3341456736641106</v>
      </c>
      <c r="G52" s="8">
        <f ca="1">2</f>
        <v>2</v>
      </c>
      <c r="H52" s="11"/>
    </row>
    <row r="53" spans="1:8" x14ac:dyDescent="0.3">
      <c r="A53" s="3">
        <v>29859</v>
      </c>
      <c r="B53" s="5">
        <v>491.62684990553169</v>
      </c>
      <c r="C53" s="5">
        <v>419.99546227413248</v>
      </c>
      <c r="D53" s="5">
        <f ca="1">F_Udlaansgab[[#This Row],[Udlån (mia. kr.)]]/F_Udlaansgab[[#This Row],[BNP (mia. kr.)]]*100</f>
        <v>117.05527656026082</v>
      </c>
      <c r="E53" s="5">
        <v>120.67392749180542</v>
      </c>
      <c r="F53" s="5">
        <f ca="1">F_Udlaansgab[[#This Row],[Udlån/BNP (pct. af BNP)]]-F_Udlaansgab[[#This Row],[Trend]]</f>
        <v>-3.6186509315445932</v>
      </c>
      <c r="G53" s="8">
        <f ca="1">2</f>
        <v>2</v>
      </c>
      <c r="H53" s="11"/>
    </row>
    <row r="54" spans="1:8" x14ac:dyDescent="0.3">
      <c r="A54" s="3">
        <v>29951</v>
      </c>
      <c r="B54" s="5">
        <v>498.86858270034594</v>
      </c>
      <c r="C54" s="5">
        <v>431.73393523882879</v>
      </c>
      <c r="D54" s="5">
        <f ca="1">F_Udlaansgab[[#This Row],[Udlån (mia. kr.)]]/F_Udlaansgab[[#This Row],[BNP (mia. kr.)]]*100</f>
        <v>115.5500047556788</v>
      </c>
      <c r="E54" s="5">
        <v>120.42903325426259</v>
      </c>
      <c r="F54" s="5">
        <f ca="1">F_Udlaansgab[[#This Row],[Udlån/BNP (pct. af BNP)]]-F_Udlaansgab[[#This Row],[Trend]]</f>
        <v>-4.8790284985837928</v>
      </c>
      <c r="G54" s="8">
        <f ca="1">2</f>
        <v>2</v>
      </c>
      <c r="H54" s="11"/>
    </row>
    <row r="55" spans="1:8" x14ac:dyDescent="0.3">
      <c r="A55" s="3">
        <v>30041</v>
      </c>
      <c r="B55" s="5">
        <v>507.57709921331002</v>
      </c>
      <c r="C55" s="5">
        <v>444.67079560332093</v>
      </c>
      <c r="D55" s="5">
        <f ca="1">F_Udlaansgab[[#This Row],[Udlån (mia. kr.)]]/F_Udlaansgab[[#This Row],[BNP (mia. kr.)]]*100</f>
        <v>114.14671353099297</v>
      </c>
      <c r="E55" s="5">
        <v>120.08349903873193</v>
      </c>
      <c r="F55" s="5">
        <f ca="1">F_Udlaansgab[[#This Row],[Udlån/BNP (pct. af BNP)]]-F_Udlaansgab[[#This Row],[Trend]]</f>
        <v>-5.9367855077389606</v>
      </c>
      <c r="G55" s="8">
        <f ca="1">2</f>
        <v>2</v>
      </c>
      <c r="H55" s="11"/>
    </row>
    <row r="56" spans="1:8" x14ac:dyDescent="0.3">
      <c r="A56" s="3">
        <v>30132</v>
      </c>
      <c r="B56" s="5">
        <v>520.54183606994445</v>
      </c>
      <c r="C56" s="5">
        <v>460.24441417847078</v>
      </c>
      <c r="D56" s="5">
        <f ca="1">F_Udlaansgab[[#This Row],[Udlån (mia. kr.)]]/F_Udlaansgab[[#This Row],[BNP (mia. kr.)]]*100</f>
        <v>113.10117407923433</v>
      </c>
      <c r="E56" s="5">
        <v>119.67447687217646</v>
      </c>
      <c r="F56" s="5">
        <f ca="1">F_Udlaansgab[[#This Row],[Udlån/BNP (pct. af BNP)]]-F_Udlaansgab[[#This Row],[Trend]]</f>
        <v>-6.5733027929421297</v>
      </c>
      <c r="G56" s="8">
        <f ca="1">2</f>
        <v>2</v>
      </c>
      <c r="H56" s="11"/>
    </row>
    <row r="57" spans="1:8" x14ac:dyDescent="0.3">
      <c r="A57" s="3">
        <v>30224</v>
      </c>
      <c r="B57" s="5">
        <v>527.78920334427357</v>
      </c>
      <c r="C57" s="5">
        <v>476.3691039380725</v>
      </c>
      <c r="D57" s="5">
        <f ca="1">F_Udlaansgab[[#This Row],[Udlån (mia. kr.)]]/F_Udlaansgab[[#This Row],[BNP (mia. kr.)]]*100</f>
        <v>110.79417178425695</v>
      </c>
      <c r="E57" s="5">
        <v>119.10764124096075</v>
      </c>
      <c r="F57" s="5">
        <f ca="1">F_Udlaansgab[[#This Row],[Udlån/BNP (pct. af BNP)]]-F_Udlaansgab[[#This Row],[Trend]]</f>
        <v>-8.3134694567037997</v>
      </c>
      <c r="G57" s="8">
        <f ca="1">2</f>
        <v>2</v>
      </c>
      <c r="H57" s="11"/>
    </row>
    <row r="58" spans="1:8" x14ac:dyDescent="0.3">
      <c r="A58" s="3">
        <v>30316</v>
      </c>
      <c r="B58" s="5">
        <v>532.68410955305376</v>
      </c>
      <c r="C58" s="5">
        <v>491.63704662173507</v>
      </c>
      <c r="D58" s="5">
        <f ca="1">F_Udlaansgab[[#This Row],[Udlån (mia. kr.)]]/F_Udlaansgab[[#This Row],[BNP (mia. kr.)]]*100</f>
        <v>108.34905815446008</v>
      </c>
      <c r="E58" s="5">
        <v>118.38487558197707</v>
      </c>
      <c r="F58" s="5">
        <f ca="1">F_Udlaansgab[[#This Row],[Udlån/BNP (pct. af BNP)]]-F_Udlaansgab[[#This Row],[Trend]]</f>
        <v>-10.035817427516989</v>
      </c>
      <c r="G58" s="8">
        <f ca="1">2</f>
        <v>2</v>
      </c>
      <c r="H58" s="11"/>
    </row>
    <row r="59" spans="1:8" x14ac:dyDescent="0.3">
      <c r="A59" s="3">
        <v>30406</v>
      </c>
      <c r="B59" s="5">
        <v>543.36105292440573</v>
      </c>
      <c r="C59" s="5">
        <v>506.112681399351</v>
      </c>
      <c r="D59" s="5">
        <f ca="1">F_Udlaansgab[[#This Row],[Udlån (mia. kr.)]]/F_Udlaansgab[[#This Row],[BNP (mia. kr.)]]*100</f>
        <v>107.35969931084648</v>
      </c>
      <c r="E59" s="5">
        <v>117.62967544040684</v>
      </c>
      <c r="F59" s="5">
        <f ca="1">F_Udlaansgab[[#This Row],[Udlån/BNP (pct. af BNP)]]-F_Udlaansgab[[#This Row],[Trend]]</f>
        <v>-10.269976129560362</v>
      </c>
      <c r="G59" s="8">
        <f ca="1">2</f>
        <v>2</v>
      </c>
      <c r="H59" s="11"/>
    </row>
    <row r="60" spans="1:8" x14ac:dyDescent="0.3">
      <c r="A60" s="3">
        <v>30497</v>
      </c>
      <c r="B60" s="5">
        <v>563.21604925556505</v>
      </c>
      <c r="C60" s="5">
        <v>519.51203604785383</v>
      </c>
      <c r="D60" s="5">
        <f ca="1">F_Udlaansgab[[#This Row],[Udlån (mia. kr.)]]/F_Udlaansgab[[#This Row],[BNP (mia. kr.)]]*100</f>
        <v>108.41251216048545</v>
      </c>
      <c r="E60" s="5">
        <v>116.99839531075816</v>
      </c>
      <c r="F60" s="5">
        <f ca="1">F_Udlaansgab[[#This Row],[Udlån/BNP (pct. af BNP)]]-F_Udlaansgab[[#This Row],[Trend]]</f>
        <v>-8.5858831502727071</v>
      </c>
      <c r="G60" s="8">
        <f ca="1">2</f>
        <v>2</v>
      </c>
      <c r="H60" s="11"/>
    </row>
    <row r="61" spans="1:8" x14ac:dyDescent="0.3">
      <c r="A61" s="3">
        <v>30589</v>
      </c>
      <c r="B61" s="5">
        <v>575.44836639592472</v>
      </c>
      <c r="C61" s="5">
        <v>529.55928681258752</v>
      </c>
      <c r="D61" s="5">
        <f ca="1">F_Udlaansgab[[#This Row],[Udlån (mia. kr.)]]/F_Udlaansgab[[#This Row],[BNP (mia. kr.)]]*100</f>
        <v>108.66552258190826</v>
      </c>
      <c r="E61" s="5">
        <v>116.42255435584441</v>
      </c>
      <c r="F61" s="5">
        <f ca="1">F_Udlaansgab[[#This Row],[Udlån/BNP (pct. af BNP)]]-F_Udlaansgab[[#This Row],[Trend]]</f>
        <v>-7.7570317739361485</v>
      </c>
      <c r="G61" s="8">
        <f ca="1">2</f>
        <v>2</v>
      </c>
      <c r="H61" s="11"/>
    </row>
    <row r="62" spans="1:8" x14ac:dyDescent="0.3">
      <c r="A62" s="3">
        <v>30681</v>
      </c>
      <c r="B62" s="5">
        <v>594.71505131289189</v>
      </c>
      <c r="C62" s="5">
        <v>542.80616148107674</v>
      </c>
      <c r="D62" s="5">
        <f ca="1">F_Udlaansgab[[#This Row],[Udlån (mia. kr.)]]/F_Udlaansgab[[#This Row],[BNP (mia. kr.)]]*100</f>
        <v>109.56306201281483</v>
      </c>
      <c r="E62" s="5">
        <v>115.94535988347344</v>
      </c>
      <c r="F62" s="5">
        <f ca="1">F_Udlaansgab[[#This Row],[Udlån/BNP (pct. af BNP)]]-F_Udlaansgab[[#This Row],[Trend]]</f>
        <v>-6.3822978706586184</v>
      </c>
      <c r="G62" s="8">
        <f ca="1">2</f>
        <v>2</v>
      </c>
      <c r="H62" s="11"/>
    </row>
    <row r="63" spans="1:8" x14ac:dyDescent="0.3">
      <c r="A63" s="3">
        <v>30772</v>
      </c>
      <c r="B63" s="5">
        <v>615.93957654744418</v>
      </c>
      <c r="C63" s="5">
        <v>556.54029728776311</v>
      </c>
      <c r="D63" s="5">
        <f ca="1">F_Udlaansgab[[#This Row],[Udlån (mia. kr.)]]/F_Udlaansgab[[#This Row],[BNP (mia. kr.)]]*100</f>
        <v>110.67295208436062</v>
      </c>
      <c r="E63" s="5">
        <v>115.57520033950554</v>
      </c>
      <c r="F63" s="5">
        <f ca="1">F_Udlaansgab[[#This Row],[Udlån/BNP (pct. af BNP)]]-F_Udlaansgab[[#This Row],[Trend]]</f>
        <v>-4.9022482551449258</v>
      </c>
      <c r="G63" s="8">
        <f ca="1">2</f>
        <v>2</v>
      </c>
      <c r="H63" s="11"/>
    </row>
    <row r="64" spans="1:8" x14ac:dyDescent="0.3">
      <c r="A64" s="3">
        <v>30863</v>
      </c>
      <c r="B64" s="5">
        <v>645.87440526206069</v>
      </c>
      <c r="C64" s="5">
        <v>570.19344423897201</v>
      </c>
      <c r="D64" s="5">
        <f ca="1">F_Udlaansgab[[#This Row],[Udlån (mia. kr.)]]/F_Udlaansgab[[#This Row],[BNP (mia. kr.)]]*100</f>
        <v>113.27285709573509</v>
      </c>
      <c r="E64" s="5">
        <v>115.4108482294068</v>
      </c>
      <c r="F64" s="5">
        <f ca="1">F_Udlaansgab[[#This Row],[Udlån/BNP (pct. af BNP)]]-F_Udlaansgab[[#This Row],[Trend]]</f>
        <v>-2.1379911336717043</v>
      </c>
      <c r="G64" s="8">
        <f ca="1">2</f>
        <v>2</v>
      </c>
      <c r="H64" s="11"/>
    </row>
    <row r="65" spans="1:8" x14ac:dyDescent="0.3">
      <c r="A65" s="3">
        <v>30955</v>
      </c>
      <c r="B65" s="5">
        <v>664.80408537393816</v>
      </c>
      <c r="C65" s="5">
        <v>585.40890301749062</v>
      </c>
      <c r="D65" s="5">
        <f ca="1">F_Udlaansgab[[#This Row],[Udlån (mia. kr.)]]/F_Udlaansgab[[#This Row],[BNP (mia. kr.)]]*100</f>
        <v>113.56234624161078</v>
      </c>
      <c r="E65" s="5">
        <v>115.27589776896265</v>
      </c>
      <c r="F65" s="5">
        <f ca="1">F_Udlaansgab[[#This Row],[Udlån/BNP (pct. af BNP)]]-F_Udlaansgab[[#This Row],[Trend]]</f>
        <v>-1.7135515273518678</v>
      </c>
      <c r="G65" s="8">
        <f ca="1">2</f>
        <v>2</v>
      </c>
      <c r="H65" s="11"/>
    </row>
    <row r="66" spans="1:8" x14ac:dyDescent="0.3">
      <c r="A66" s="3">
        <v>31047</v>
      </c>
      <c r="B66" s="5">
        <v>691.04601878704921</v>
      </c>
      <c r="C66" s="5">
        <v>598.56592895099573</v>
      </c>
      <c r="D66" s="5">
        <f ca="1">F_Udlaansgab[[#This Row],[Udlån (mia. kr.)]]/F_Udlaansgab[[#This Row],[BNP (mia. kr.)]]*100</f>
        <v>115.45027629590069</v>
      </c>
      <c r="E66" s="5">
        <v>115.27945843226306</v>
      </c>
      <c r="F66" s="5">
        <f ca="1">F_Udlaansgab[[#This Row],[Udlån/BNP (pct. af BNP)]]-F_Udlaansgab[[#This Row],[Trend]]</f>
        <v>0.1708178636376374</v>
      </c>
      <c r="G66" s="8">
        <f ca="1">2</f>
        <v>2</v>
      </c>
      <c r="H66" s="11"/>
    </row>
    <row r="67" spans="1:8" x14ac:dyDescent="0.3">
      <c r="A67" s="3">
        <v>31137</v>
      </c>
      <c r="B67" s="5">
        <v>713.77322879542703</v>
      </c>
      <c r="C67" s="5">
        <v>609.65232285706202</v>
      </c>
      <c r="D67" s="5">
        <f ca="1">F_Udlaansgab[[#This Row],[Udlån (mia. kr.)]]/F_Udlaansgab[[#This Row],[BNP (mia. kr.)]]*100</f>
        <v>117.07873521262331</v>
      </c>
      <c r="E67" s="5">
        <v>115.39476499187924</v>
      </c>
      <c r="F67" s="5">
        <f ca="1">F_Udlaansgab[[#This Row],[Udlån/BNP (pct. af BNP)]]-F_Udlaansgab[[#This Row],[Trend]]</f>
        <v>1.6839702207440723</v>
      </c>
      <c r="G67" s="8">
        <f ca="1">2</f>
        <v>2</v>
      </c>
      <c r="H67" s="11"/>
    </row>
    <row r="68" spans="1:8" x14ac:dyDescent="0.3">
      <c r="A68" s="3">
        <v>31228</v>
      </c>
      <c r="B68" s="5">
        <v>746.31853790207083</v>
      </c>
      <c r="C68" s="5">
        <v>621.58715309211334</v>
      </c>
      <c r="D68" s="5">
        <f ca="1">F_Udlaansgab[[#This Row],[Udlån (mia. kr.)]]/F_Udlaansgab[[#This Row],[BNP (mia. kr.)]]*100</f>
        <v>120.06659632353653</v>
      </c>
      <c r="E68" s="5">
        <v>115.70699872018099</v>
      </c>
      <c r="F68" s="5">
        <f ca="1">F_Udlaansgab[[#This Row],[Udlån/BNP (pct. af BNP)]]-F_Udlaansgab[[#This Row],[Trend]]</f>
        <v>4.3595976033555388</v>
      </c>
      <c r="G68" s="8">
        <f ca="1">2</f>
        <v>2</v>
      </c>
      <c r="H68" s="11"/>
    </row>
    <row r="69" spans="1:8" x14ac:dyDescent="0.3">
      <c r="A69" s="3">
        <v>31320</v>
      </c>
      <c r="B69" s="5">
        <v>766.77081168245263</v>
      </c>
      <c r="C69" s="5">
        <v>634.89372365788802</v>
      </c>
      <c r="D69" s="5">
        <f ca="1">F_Udlaansgab[[#This Row],[Udlån (mia. kr.)]]/F_Udlaansgab[[#This Row],[BNP (mia. kr.)]]*100</f>
        <v>120.77152176977992</v>
      </c>
      <c r="E69" s="5">
        <v>116.05075469879783</v>
      </c>
      <c r="F69" s="5">
        <f ca="1">F_Udlaansgab[[#This Row],[Udlån/BNP (pct. af BNP)]]-F_Udlaansgab[[#This Row],[Trend]]</f>
        <v>4.7207670709820917</v>
      </c>
      <c r="G69" s="8">
        <f ca="1">2</f>
        <v>2</v>
      </c>
      <c r="H69" s="11"/>
    </row>
    <row r="70" spans="1:8" x14ac:dyDescent="0.3">
      <c r="A70" s="3">
        <v>31412</v>
      </c>
      <c r="B70" s="5">
        <v>841.90763996309215</v>
      </c>
      <c r="C70" s="5">
        <v>651.16691512943248</v>
      </c>
      <c r="D70" s="5">
        <f ca="1">F_Udlaansgab[[#This Row],[Udlån (mia. kr.)]]/F_Udlaansgab[[#This Row],[BNP (mia. kr.)]]*100</f>
        <v>129.29214006454032</v>
      </c>
      <c r="E70" s="5">
        <v>116.94306554523294</v>
      </c>
      <c r="F70" s="5">
        <f ca="1">F_Udlaansgab[[#This Row],[Udlån/BNP (pct. af BNP)]]-F_Udlaansgab[[#This Row],[Trend]]</f>
        <v>12.349074519307379</v>
      </c>
      <c r="G70" s="8">
        <f ca="1">2</f>
        <v>2</v>
      </c>
      <c r="H70" s="11"/>
    </row>
    <row r="71" spans="1:8" x14ac:dyDescent="0.3">
      <c r="A71" s="3">
        <v>31502</v>
      </c>
      <c r="B71" s="5">
        <v>879.10253942259988</v>
      </c>
      <c r="C71" s="5">
        <v>668.54839469430476</v>
      </c>
      <c r="D71" s="5">
        <f ca="1">F_Udlaansgab[[#This Row],[Udlån (mia. kr.)]]/F_Udlaansgab[[#This Row],[BNP (mia. kr.)]]*100</f>
        <v>131.49422635657834</v>
      </c>
      <c r="E71" s="5">
        <v>117.93619559534105</v>
      </c>
      <c r="F71" s="5">
        <f ca="1">F_Udlaansgab[[#This Row],[Udlån/BNP (pct. af BNP)]]-F_Udlaansgab[[#This Row],[Trend]]</f>
        <v>13.558030761237291</v>
      </c>
      <c r="G71" s="8">
        <f ca="1">2</f>
        <v>2</v>
      </c>
      <c r="H71" s="11"/>
    </row>
    <row r="72" spans="1:8" x14ac:dyDescent="0.3">
      <c r="A72" s="3">
        <v>31593</v>
      </c>
      <c r="B72" s="5">
        <v>932.72646512450888</v>
      </c>
      <c r="C72" s="5">
        <v>686.1721277146911</v>
      </c>
      <c r="D72" s="5">
        <f ca="1">F_Udlaansgab[[#This Row],[Udlån (mia. kr.)]]/F_Udlaansgab[[#This Row],[BNP (mia. kr.)]]*100</f>
        <v>135.93184967028193</v>
      </c>
      <c r="E72" s="5">
        <v>119.16972229356169</v>
      </c>
      <c r="F72" s="5">
        <f ca="1">F_Udlaansgab[[#This Row],[Udlån/BNP (pct. af BNP)]]-F_Udlaansgab[[#This Row],[Trend]]</f>
        <v>16.762127376720244</v>
      </c>
      <c r="G72" s="8">
        <f ca="1">2</f>
        <v>2</v>
      </c>
      <c r="H72" s="11"/>
    </row>
    <row r="73" spans="1:8" x14ac:dyDescent="0.3">
      <c r="A73" s="3">
        <v>31685</v>
      </c>
      <c r="B73" s="5">
        <v>957.89439911378565</v>
      </c>
      <c r="C73" s="5">
        <v>696.49065723115791</v>
      </c>
      <c r="D73" s="5">
        <f ca="1">F_Udlaansgab[[#This Row],[Udlån (mia. kr.)]]/F_Udlaansgab[[#This Row],[BNP (mia. kr.)]]*100</f>
        <v>137.53155037596875</v>
      </c>
      <c r="E73" s="5">
        <v>120.44704158024464</v>
      </c>
      <c r="F73" s="5">
        <f ca="1">F_Udlaansgab[[#This Row],[Udlån/BNP (pct. af BNP)]]-F_Udlaansgab[[#This Row],[Trend]]</f>
        <v>17.084508795724105</v>
      </c>
      <c r="G73" s="8">
        <f ca="1">2</f>
        <v>2</v>
      </c>
      <c r="H73" s="11"/>
    </row>
    <row r="74" spans="1:8" x14ac:dyDescent="0.3">
      <c r="A74" s="3">
        <v>31777</v>
      </c>
      <c r="B74" s="5">
        <v>1008.2086016121925</v>
      </c>
      <c r="C74" s="5">
        <v>706.11715640175566</v>
      </c>
      <c r="D74" s="5">
        <f ca="1">F_Udlaansgab[[#This Row],[Udlån (mia. kr.)]]/F_Udlaansgab[[#This Row],[BNP (mia. kr.)]]*100</f>
        <v>142.78205712347221</v>
      </c>
      <c r="E74" s="5">
        <v>121.99881580610629</v>
      </c>
      <c r="F74" s="5">
        <f ca="1">F_Udlaansgab[[#This Row],[Udlån/BNP (pct. af BNP)]]-F_Udlaansgab[[#This Row],[Trend]]</f>
        <v>20.783241317365921</v>
      </c>
      <c r="G74" s="8">
        <f ca="1">2</f>
        <v>2</v>
      </c>
      <c r="H74" s="11"/>
    </row>
    <row r="75" spans="1:8" x14ac:dyDescent="0.3">
      <c r="A75" s="3">
        <v>31867</v>
      </c>
      <c r="B75" s="5">
        <v>1017.8940411135666</v>
      </c>
      <c r="C75" s="5">
        <v>710.96424112028058</v>
      </c>
      <c r="D75" s="5">
        <f ca="1">F_Udlaansgab[[#This Row],[Udlån (mia. kr.)]]/F_Udlaansgab[[#This Row],[BNP (mia. kr.)]]*100</f>
        <v>143.17091946982461</v>
      </c>
      <c r="E75" s="5">
        <v>123.50226413819543</v>
      </c>
      <c r="F75" s="5">
        <f ca="1">F_Udlaansgab[[#This Row],[Udlån/BNP (pct. af BNP)]]-F_Udlaansgab[[#This Row],[Trend]]</f>
        <v>19.668655331629182</v>
      </c>
      <c r="G75" s="8">
        <f ca="1">2</f>
        <v>2</v>
      </c>
      <c r="H75" s="11"/>
    </row>
    <row r="76" spans="1:8" x14ac:dyDescent="0.3">
      <c r="A76" s="3">
        <v>31958</v>
      </c>
      <c r="B76" s="5">
        <v>1055.9356631478524</v>
      </c>
      <c r="C76" s="5">
        <v>721.85313944114887</v>
      </c>
      <c r="D76" s="5">
        <f ca="1">F_Udlaansgab[[#This Row],[Udlån (mia. kr.)]]/F_Udlaansgab[[#This Row],[BNP (mia. kr.)]]*100</f>
        <v>146.28123165957922</v>
      </c>
      <c r="E76" s="5">
        <v>125.13068101312648</v>
      </c>
      <c r="F76" s="5">
        <f ca="1">F_Udlaansgab[[#This Row],[Udlån/BNP (pct. af BNP)]]-F_Udlaansgab[[#This Row],[Trend]]</f>
        <v>21.150550646452743</v>
      </c>
      <c r="G76" s="8">
        <f ca="1">2</f>
        <v>2</v>
      </c>
      <c r="H76" s="11"/>
    </row>
    <row r="77" spans="1:8" x14ac:dyDescent="0.3">
      <c r="A77" s="3">
        <v>32050</v>
      </c>
      <c r="B77" s="5">
        <v>1078.4657301579564</v>
      </c>
      <c r="C77" s="5">
        <v>729.61886634515372</v>
      </c>
      <c r="D77" s="5">
        <f ca="1">F_Udlaansgab[[#This Row],[Udlån (mia. kr.)]]/F_Udlaansgab[[#This Row],[BNP (mia. kr.)]]*100</f>
        <v>147.8122044130061</v>
      </c>
      <c r="E77" s="5">
        <v>126.77908575301845</v>
      </c>
      <c r="F77" s="5">
        <f ca="1">F_Udlaansgab[[#This Row],[Udlån/BNP (pct. af BNP)]]-F_Udlaansgab[[#This Row],[Trend]]</f>
        <v>21.03311865998765</v>
      </c>
      <c r="G77" s="8">
        <f ca="1">2</f>
        <v>2</v>
      </c>
      <c r="H77" s="11"/>
    </row>
    <row r="78" spans="1:8" x14ac:dyDescent="0.3">
      <c r="A78" s="3">
        <v>32142</v>
      </c>
      <c r="B78" s="5">
        <v>1134.356419223059</v>
      </c>
      <c r="C78" s="5">
        <v>741.51589590099843</v>
      </c>
      <c r="D78" s="5">
        <f ca="1">F_Udlaansgab[[#This Row],[Udlån (mia. kr.)]]/F_Udlaansgab[[#This Row],[BNP (mia. kr.)]]*100</f>
        <v>152.97803128613032</v>
      </c>
      <c r="E78" s="5">
        <v>128.67094907117072</v>
      </c>
      <c r="F78" s="5">
        <f ca="1">F_Udlaansgab[[#This Row],[Udlån/BNP (pct. af BNP)]]-F_Udlaansgab[[#This Row],[Trend]]</f>
        <v>24.307082214959593</v>
      </c>
      <c r="G78" s="8">
        <f ca="1">2</f>
        <v>2</v>
      </c>
      <c r="H78" s="11"/>
    </row>
    <row r="79" spans="1:8" x14ac:dyDescent="0.3">
      <c r="A79" s="3">
        <v>32233</v>
      </c>
      <c r="B79" s="5">
        <v>1144.3288265502536</v>
      </c>
      <c r="C79" s="5">
        <v>754.11372281270587</v>
      </c>
      <c r="D79" s="5">
        <f ca="1">F_Udlaansgab[[#This Row],[Udlån (mia. kr.)]]/F_Udlaansgab[[#This Row],[BNP (mia. kr.)]]*100</f>
        <v>151.74486180706498</v>
      </c>
      <c r="E79" s="5">
        <v>130.40142736749775</v>
      </c>
      <c r="F79" s="5">
        <f ca="1">F_Udlaansgab[[#This Row],[Udlån/BNP (pct. af BNP)]]-F_Udlaansgab[[#This Row],[Trend]]</f>
        <v>21.343434439567233</v>
      </c>
      <c r="G79" s="8">
        <f ca="1">2</f>
        <v>2</v>
      </c>
      <c r="H79" s="11"/>
    </row>
    <row r="80" spans="1:8" x14ac:dyDescent="0.3">
      <c r="A80" s="3">
        <v>32324</v>
      </c>
      <c r="B80" s="5">
        <v>1168.8278748127457</v>
      </c>
      <c r="C80" s="5">
        <v>760.3442689107427</v>
      </c>
      <c r="D80" s="5">
        <f ca="1">F_Udlaansgab[[#This Row],[Udlån (mia. kr.)]]/F_Udlaansgab[[#This Row],[BNP (mia. kr.)]]*100</f>
        <v>153.72350691709562</v>
      </c>
      <c r="E80" s="5">
        <v>132.17383249536081</v>
      </c>
      <c r="F80" s="5">
        <f ca="1">F_Udlaansgab[[#This Row],[Udlån/BNP (pct. af BNP)]]-F_Udlaansgab[[#This Row],[Trend]]</f>
        <v>21.549674421734807</v>
      </c>
      <c r="G80" s="8">
        <f ca="1">2</f>
        <v>2</v>
      </c>
      <c r="H80" s="11"/>
    </row>
    <row r="81" spans="1:8" x14ac:dyDescent="0.3">
      <c r="A81" s="3">
        <v>32416</v>
      </c>
      <c r="B81" s="5">
        <v>1190.7543833552211</v>
      </c>
      <c r="C81" s="5">
        <v>768.23718878259331</v>
      </c>
      <c r="D81" s="5">
        <f ca="1">F_Udlaansgab[[#This Row],[Udlån (mia. kr.)]]/F_Udlaansgab[[#This Row],[BNP (mia. kr.)]]*100</f>
        <v>154.99827406717714</v>
      </c>
      <c r="E81" s="5">
        <v>133.94337620428121</v>
      </c>
      <c r="F81" s="5">
        <f ca="1">F_Udlaansgab[[#This Row],[Udlån/BNP (pct. af BNP)]]-F_Udlaansgab[[#This Row],[Trend]]</f>
        <v>21.054897862895928</v>
      </c>
      <c r="G81" s="8">
        <f ca="1">2</f>
        <v>2</v>
      </c>
      <c r="H81" s="11"/>
    </row>
    <row r="82" spans="1:8" x14ac:dyDescent="0.3">
      <c r="A82" s="3">
        <v>32508</v>
      </c>
      <c r="B82" s="5">
        <v>1239.1559101254534</v>
      </c>
      <c r="C82" s="5">
        <v>775.65023794075751</v>
      </c>
      <c r="D82" s="5">
        <f ca="1">F_Udlaansgab[[#This Row],[Udlån (mia. kr.)]]/F_Udlaansgab[[#This Row],[BNP (mia. kr.)]]*100</f>
        <v>159.7570463480084</v>
      </c>
      <c r="E82" s="5">
        <v>135.91945267381817</v>
      </c>
      <c r="F82" s="5">
        <f ca="1">F_Udlaansgab[[#This Row],[Udlån/BNP (pct. af BNP)]]-F_Udlaansgab[[#This Row],[Trend]]</f>
        <v>23.837593674190231</v>
      </c>
      <c r="G82" s="8">
        <f ca="1">2</f>
        <v>2</v>
      </c>
      <c r="H82" s="11"/>
    </row>
    <row r="83" spans="1:8" x14ac:dyDescent="0.3">
      <c r="A83" s="3">
        <v>32598</v>
      </c>
      <c r="B83" s="5">
        <v>1244.1505387202212</v>
      </c>
      <c r="C83" s="5">
        <v>787.51496244806651</v>
      </c>
      <c r="D83" s="5">
        <f ca="1">F_Udlaansgab[[#This Row],[Udlån (mia. kr.)]]/F_Udlaansgab[[#This Row],[BNP (mia. kr.)]]*100</f>
        <v>157.98436830363946</v>
      </c>
      <c r="E83" s="5">
        <v>137.70206590289982</v>
      </c>
      <c r="F83" s="5">
        <f ca="1">F_Udlaansgab[[#This Row],[Udlån/BNP (pct. af BNP)]]-F_Udlaansgab[[#This Row],[Trend]]</f>
        <v>20.282302400739638</v>
      </c>
      <c r="G83" s="8">
        <f ca="1">2</f>
        <v>2</v>
      </c>
      <c r="H83" s="11"/>
    </row>
    <row r="84" spans="1:8" x14ac:dyDescent="0.3">
      <c r="A84" s="3">
        <v>32689</v>
      </c>
      <c r="B84" s="5">
        <v>1267.9201060088117</v>
      </c>
      <c r="C84" s="5">
        <v>798.14314778349751</v>
      </c>
      <c r="D84" s="5">
        <f ca="1">F_Udlaansgab[[#This Row],[Udlån (mia. kr.)]]/F_Udlaansgab[[#This Row],[BNP (mia. kr.)]]*100</f>
        <v>158.85873474324995</v>
      </c>
      <c r="E84" s="5">
        <v>139.45689773003832</v>
      </c>
      <c r="F84" s="5">
        <f ca="1">F_Udlaansgab[[#This Row],[Udlån/BNP (pct. af BNP)]]-F_Udlaansgab[[#This Row],[Trend]]</f>
        <v>19.401837013211633</v>
      </c>
      <c r="G84" s="8">
        <f ca="1">2</f>
        <v>2</v>
      </c>
      <c r="H84" s="11"/>
    </row>
    <row r="85" spans="1:8" x14ac:dyDescent="0.3">
      <c r="A85" s="3">
        <v>32781</v>
      </c>
      <c r="B85" s="5">
        <v>1279.165634547734</v>
      </c>
      <c r="C85" s="5">
        <v>808.62267762947363</v>
      </c>
      <c r="D85" s="5">
        <f ca="1">F_Udlaansgab[[#This Row],[Udlån (mia. kr.)]]/F_Udlaansgab[[#This Row],[BNP (mia. kr.)]]*100</f>
        <v>158.19067037517246</v>
      </c>
      <c r="E85" s="5">
        <v>141.09378417872912</v>
      </c>
      <c r="F85" s="5">
        <f ca="1">F_Udlaansgab[[#This Row],[Udlån/BNP (pct. af BNP)]]-F_Udlaansgab[[#This Row],[Trend]]</f>
        <v>17.096886196443336</v>
      </c>
      <c r="G85" s="8">
        <f ca="1">2</f>
        <v>2</v>
      </c>
      <c r="H85" s="11"/>
    </row>
    <row r="86" spans="1:8" x14ac:dyDescent="0.3">
      <c r="A86" s="3">
        <v>32873</v>
      </c>
      <c r="B86" s="5">
        <v>1323.3278206901666</v>
      </c>
      <c r="C86" s="5">
        <v>817.46633614093264</v>
      </c>
      <c r="D86" s="5">
        <f ca="1">F_Udlaansgab[[#This Row],[Udlån (mia. kr.)]]/F_Udlaansgab[[#This Row],[BNP (mia. kr.)]]*100</f>
        <v>161.88162890441308</v>
      </c>
      <c r="E86" s="5">
        <v>142.87378239137627</v>
      </c>
      <c r="F86" s="5">
        <f ca="1">F_Udlaansgab[[#This Row],[Udlån/BNP (pct. af BNP)]]-F_Udlaansgab[[#This Row],[Trend]]</f>
        <v>19.00784651303681</v>
      </c>
      <c r="G86" s="8">
        <f ca="1">2</f>
        <v>2</v>
      </c>
      <c r="H86" s="11"/>
    </row>
    <row r="87" spans="1:8" x14ac:dyDescent="0.3">
      <c r="A87" s="3">
        <v>32963</v>
      </c>
      <c r="B87" s="5">
        <v>1337.7589134008379</v>
      </c>
      <c r="C87" s="5">
        <v>826.6854707013083</v>
      </c>
      <c r="D87" s="5">
        <f ca="1">F_Udlaansgab[[#This Row],[Udlån (mia. kr.)]]/F_Udlaansgab[[#This Row],[BNP (mia. kr.)]]*100</f>
        <v>161.82199407302596</v>
      </c>
      <c r="E87" s="5">
        <v>144.57122775496782</v>
      </c>
      <c r="F87" s="5">
        <f ca="1">F_Udlaansgab[[#This Row],[Udlån/BNP (pct. af BNP)]]-F_Udlaansgab[[#This Row],[Trend]]</f>
        <v>17.25076631805814</v>
      </c>
      <c r="G87" s="8">
        <f ca="1">2</f>
        <v>2</v>
      </c>
      <c r="H87" s="11"/>
    </row>
    <row r="88" spans="1:8" x14ac:dyDescent="0.3">
      <c r="A88" s="3">
        <v>33054</v>
      </c>
      <c r="B88" s="5">
        <v>1343.4869744445814</v>
      </c>
      <c r="C88" s="5">
        <v>836.717860540267</v>
      </c>
      <c r="D88" s="5">
        <f ca="1">F_Udlaansgab[[#This Row],[Udlån (mia. kr.)]]/F_Udlaansgab[[#This Row],[BNP (mia. kr.)]]*100</f>
        <v>160.56630768908107</v>
      </c>
      <c r="E88" s="5">
        <v>146.11963985414931</v>
      </c>
      <c r="F88" s="5">
        <f ca="1">F_Udlaansgab[[#This Row],[Udlån/BNP (pct. af BNP)]]-F_Udlaansgab[[#This Row],[Trend]]</f>
        <v>14.446667834931759</v>
      </c>
      <c r="G88" s="8">
        <f ca="1">2</f>
        <v>2</v>
      </c>
      <c r="H88" s="11"/>
    </row>
    <row r="89" spans="1:8" x14ac:dyDescent="0.3">
      <c r="A89" s="3">
        <v>33146</v>
      </c>
      <c r="B89" s="5">
        <v>1356.2973156146702</v>
      </c>
      <c r="C89" s="5">
        <v>847.89319739264363</v>
      </c>
      <c r="D89" s="5">
        <f ca="1">F_Udlaansgab[[#This Row],[Udlån (mia. kr.)]]/F_Udlaansgab[[#This Row],[BNP (mia. kr.)]]*100</f>
        <v>159.96086768774887</v>
      </c>
      <c r="E89" s="5">
        <v>147.56251226403987</v>
      </c>
      <c r="F89" s="5">
        <f ca="1">F_Udlaansgab[[#This Row],[Udlån/BNP (pct. af BNP)]]-F_Udlaansgab[[#This Row],[Trend]]</f>
        <v>12.398355423709006</v>
      </c>
      <c r="G89" s="8">
        <f ca="1">2</f>
        <v>2</v>
      </c>
      <c r="H89" s="11"/>
    </row>
    <row r="90" spans="1:8" x14ac:dyDescent="0.3">
      <c r="A90" s="3">
        <v>33238</v>
      </c>
      <c r="B90" s="5">
        <v>1375.7738047919106</v>
      </c>
      <c r="C90" s="5">
        <v>855.59999999999991</v>
      </c>
      <c r="D90" s="5">
        <f ca="1">F_Udlaansgab[[#This Row],[Udlån (mia. kr.)]]/F_Udlaansgab[[#This Row],[BNP (mia. kr.)]]*100</f>
        <v>160.79637737165856</v>
      </c>
      <c r="E90" s="5">
        <v>148.98699666509239</v>
      </c>
      <c r="F90" s="5">
        <f ca="1">F_Udlaansgab[[#This Row],[Udlån/BNP (pct. af BNP)]]-F_Udlaansgab[[#This Row],[Trend]]</f>
        <v>11.809380706566174</v>
      </c>
      <c r="G90" s="8">
        <f ca="1">2</f>
        <v>2</v>
      </c>
      <c r="H90" s="11"/>
    </row>
    <row r="91" spans="1:8" x14ac:dyDescent="0.3">
      <c r="A91" s="3">
        <v>33328</v>
      </c>
      <c r="B91" s="5">
        <v>1407.8924322788953</v>
      </c>
      <c r="C91" s="5">
        <v>865.60000000000014</v>
      </c>
      <c r="D91" s="5">
        <f ca="1">F_Udlaansgab[[#This Row],[Udlån (mia. kr.)]]/F_Udlaansgab[[#This Row],[BNP (mia. kr.)]]*100</f>
        <v>162.64931056826421</v>
      </c>
      <c r="E91" s="5">
        <v>150.45208873109587</v>
      </c>
      <c r="F91" s="5">
        <f ca="1">F_Udlaansgab[[#This Row],[Udlån/BNP (pct. af BNP)]]-F_Udlaansgab[[#This Row],[Trend]]</f>
        <v>12.197221837168343</v>
      </c>
      <c r="G91" s="8">
        <f ca="1">2</f>
        <v>2</v>
      </c>
      <c r="H91" s="11"/>
    </row>
    <row r="92" spans="1:8" x14ac:dyDescent="0.3">
      <c r="A92" s="3">
        <v>33419</v>
      </c>
      <c r="B92" s="5">
        <v>1429.3240267959181</v>
      </c>
      <c r="C92" s="5">
        <v>873.6</v>
      </c>
      <c r="D92" s="5">
        <f ca="1">F_Udlaansgab[[#This Row],[Udlån (mia. kr.)]]/F_Udlaansgab[[#This Row],[BNP (mia. kr.)]]*100</f>
        <v>163.61309830539358</v>
      </c>
      <c r="E92" s="5">
        <v>151.90507563292422</v>
      </c>
      <c r="F92" s="5">
        <f ca="1">F_Udlaansgab[[#This Row],[Udlån/BNP (pct. af BNP)]]-F_Udlaansgab[[#This Row],[Trend]]</f>
        <v>11.708022672469355</v>
      </c>
      <c r="G92" s="8">
        <f ca="1">2</f>
        <v>2</v>
      </c>
      <c r="H92" s="11"/>
    </row>
    <row r="93" spans="1:8" x14ac:dyDescent="0.3">
      <c r="A93" s="3">
        <v>33511</v>
      </c>
      <c r="B93" s="5">
        <v>1414.6085926217806</v>
      </c>
      <c r="C93" s="5">
        <v>883.7</v>
      </c>
      <c r="D93" s="5">
        <f ca="1">F_Udlaansgab[[#This Row],[Udlån (mia. kr.)]]/F_Udlaansgab[[#This Row],[BNP (mia. kr.)]]*100</f>
        <v>160.0779215369221</v>
      </c>
      <c r="E93" s="5">
        <v>153.08940868540537</v>
      </c>
      <c r="F93" s="5">
        <f ca="1">F_Udlaansgab[[#This Row],[Udlån/BNP (pct. af BNP)]]-F_Udlaansgab[[#This Row],[Trend]]</f>
        <v>6.988512851516731</v>
      </c>
      <c r="G93" s="8">
        <f ca="1">2</f>
        <v>2</v>
      </c>
      <c r="H93" s="11"/>
    </row>
    <row r="94" spans="1:8" x14ac:dyDescent="0.3">
      <c r="A94" s="3">
        <v>33603</v>
      </c>
      <c r="B94" s="5">
        <v>1433.7081982815041</v>
      </c>
      <c r="C94" s="5">
        <v>890.5</v>
      </c>
      <c r="D94" s="5">
        <f ca="1">F_Udlaansgab[[#This Row],[Udlån (mia. kr.)]]/F_Udlaansgab[[#This Row],[BNP (mia. kr.)]]*100</f>
        <v>161.0003591556995</v>
      </c>
      <c r="E94" s="5">
        <v>154.26847541861389</v>
      </c>
      <c r="F94" s="5">
        <f ca="1">F_Udlaansgab[[#This Row],[Udlån/BNP (pct. af BNP)]]-F_Udlaansgab[[#This Row],[Trend]]</f>
        <v>6.7318837370856102</v>
      </c>
      <c r="G94" s="8">
        <f ca="1">2</f>
        <v>2</v>
      </c>
      <c r="H94" s="11"/>
    </row>
    <row r="95" spans="1:8" x14ac:dyDescent="0.3">
      <c r="A95" s="3">
        <v>33694</v>
      </c>
      <c r="B95" s="5">
        <v>1425.4856058895889</v>
      </c>
      <c r="C95" s="5">
        <v>898.4</v>
      </c>
      <c r="D95" s="5">
        <f ca="1">F_Udlaansgab[[#This Row],[Udlån (mia. kr.)]]/F_Udlaansgab[[#This Row],[BNP (mia. kr.)]]*100</f>
        <v>158.66936842047963</v>
      </c>
      <c r="E95" s="5">
        <v>155.25781680120292</v>
      </c>
      <c r="F95" s="5">
        <f ca="1">F_Udlaansgab[[#This Row],[Udlån/BNP (pct. af BNP)]]-F_Udlaansgab[[#This Row],[Trend]]</f>
        <v>3.4115516192767075</v>
      </c>
      <c r="G95" s="8">
        <f ca="1">2</f>
        <v>2</v>
      </c>
      <c r="H95" s="11"/>
    </row>
    <row r="96" spans="1:8" x14ac:dyDescent="0.3">
      <c r="A96" s="3">
        <v>33785</v>
      </c>
      <c r="B96" s="5">
        <v>1417.0327690661816</v>
      </c>
      <c r="C96" s="5">
        <v>903.4</v>
      </c>
      <c r="D96" s="5">
        <f ca="1">F_Udlaansgab[[#This Row],[Udlån (mia. kr.)]]/F_Udlaansgab[[#This Row],[BNP (mia. kr.)]]*100</f>
        <v>156.85552015344052</v>
      </c>
      <c r="E96" s="5">
        <v>156.0934030747043</v>
      </c>
      <c r="F96" s="5">
        <f ca="1">F_Udlaansgab[[#This Row],[Udlån/BNP (pct. af BNP)]]-F_Udlaansgab[[#This Row],[Trend]]</f>
        <v>0.76211707873622458</v>
      </c>
      <c r="G96" s="8">
        <f ca="1">2</f>
        <v>2</v>
      </c>
      <c r="H96" s="11"/>
    </row>
    <row r="97" spans="1:8" x14ac:dyDescent="0.3">
      <c r="A97" s="3">
        <v>33877</v>
      </c>
      <c r="B97" s="5">
        <v>1396.0920186928979</v>
      </c>
      <c r="C97" s="5">
        <v>910.9</v>
      </c>
      <c r="D97" s="5">
        <f ca="1">F_Udlaansgab[[#This Row],[Udlån (mia. kr.)]]/F_Udlaansgab[[#This Row],[BNP (mia. kr.)]]*100</f>
        <v>153.26512445854627</v>
      </c>
      <c r="E97" s="5">
        <v>156.68045852963331</v>
      </c>
      <c r="F97" s="5">
        <f ca="1">F_Udlaansgab[[#This Row],[Udlån/BNP (pct. af BNP)]]-F_Udlaansgab[[#This Row],[Trend]]</f>
        <v>-3.4153340710870452</v>
      </c>
      <c r="G97" s="8">
        <f ca="1">2</f>
        <v>2</v>
      </c>
      <c r="H97" s="11"/>
    </row>
    <row r="98" spans="1:8" x14ac:dyDescent="0.3">
      <c r="A98" s="3">
        <v>33969</v>
      </c>
      <c r="B98" s="5">
        <v>1378.2223112641336</v>
      </c>
      <c r="C98" s="5">
        <v>923</v>
      </c>
      <c r="D98" s="5">
        <f ca="1">F_Udlaansgab[[#This Row],[Udlån (mia. kr.)]]/F_Udlaansgab[[#This Row],[BNP (mia. kr.)]]*100</f>
        <v>149.31986037531243</v>
      </c>
      <c r="E98" s="5">
        <v>157.00774899080966</v>
      </c>
      <c r="F98" s="5">
        <f ca="1">F_Udlaansgab[[#This Row],[Udlån/BNP (pct. af BNP)]]-F_Udlaansgab[[#This Row],[Trend]]</f>
        <v>-7.6878886154972292</v>
      </c>
      <c r="G98" s="8">
        <f ca="1">2</f>
        <v>2</v>
      </c>
      <c r="H98" s="11"/>
    </row>
    <row r="99" spans="1:8" x14ac:dyDescent="0.3">
      <c r="A99" s="3">
        <v>34059</v>
      </c>
      <c r="B99" s="5">
        <v>1356.0126671776979</v>
      </c>
      <c r="C99" s="5">
        <v>922.7</v>
      </c>
      <c r="D99" s="5">
        <f ca="1">F_Udlaansgab[[#This Row],[Udlån (mia. kr.)]]/F_Udlaansgab[[#This Row],[BNP (mia. kr.)]]*100</f>
        <v>146.96138150836651</v>
      </c>
      <c r="E99" s="5">
        <v>157.17342280652764</v>
      </c>
      <c r="F99" s="5">
        <f ca="1">F_Udlaansgab[[#This Row],[Udlån/BNP (pct. af BNP)]]-F_Udlaansgab[[#This Row],[Trend]]</f>
        <v>-10.212041298161125</v>
      </c>
      <c r="G99" s="8">
        <f ca="1">2</f>
        <v>2</v>
      </c>
      <c r="H99" s="11"/>
    </row>
    <row r="100" spans="1:8" x14ac:dyDescent="0.3">
      <c r="A100" s="3">
        <v>34150</v>
      </c>
      <c r="B100" s="5">
        <v>1350.5612810534421</v>
      </c>
      <c r="C100" s="5">
        <v>924.3</v>
      </c>
      <c r="D100" s="5">
        <f ca="1">F_Udlaansgab[[#This Row],[Udlån (mia. kr.)]]/F_Udlaansgab[[#This Row],[BNP (mia. kr.)]]*100</f>
        <v>146.11720015724791</v>
      </c>
      <c r="E100" s="5">
        <v>157.2680058337998</v>
      </c>
      <c r="F100" s="5">
        <f ca="1">F_Udlaansgab[[#This Row],[Udlån/BNP (pct. af BNP)]]-F_Udlaansgab[[#This Row],[Trend]]</f>
        <v>-11.150805676551897</v>
      </c>
      <c r="G100" s="8">
        <f ca="1">2</f>
        <v>2</v>
      </c>
      <c r="H100" s="11"/>
    </row>
    <row r="101" spans="1:8" x14ac:dyDescent="0.3">
      <c r="A101" s="3">
        <v>34242</v>
      </c>
      <c r="B101" s="5">
        <v>1342.9578736168237</v>
      </c>
      <c r="C101" s="5">
        <v>925</v>
      </c>
      <c r="D101" s="5">
        <f ca="1">F_Udlaansgab[[#This Row],[Udlån (mia. kr.)]]/F_Udlaansgab[[#This Row],[BNP (mia. kr.)]]*100</f>
        <v>145.18463498560257</v>
      </c>
      <c r="E101" s="5">
        <v>157.28923343888735</v>
      </c>
      <c r="F101" s="5">
        <f ca="1">F_Udlaansgab[[#This Row],[Udlån/BNP (pct. af BNP)]]-F_Udlaansgab[[#This Row],[Trend]]</f>
        <v>-12.10459845328478</v>
      </c>
      <c r="G101" s="8">
        <f ca="1">2</f>
        <v>2</v>
      </c>
      <c r="H101" s="11"/>
    </row>
    <row r="102" spans="1:8" x14ac:dyDescent="0.3">
      <c r="A102" s="3">
        <v>34334</v>
      </c>
      <c r="B102" s="5">
        <v>1334.512286523493</v>
      </c>
      <c r="C102" s="5">
        <v>928.5</v>
      </c>
      <c r="D102" s="5">
        <f ca="1">F_Udlaansgab[[#This Row],[Udlån (mia. kr.)]]/F_Udlaansgab[[#This Row],[BNP (mia. kr.)]]*100</f>
        <v>143.7277637612809</v>
      </c>
      <c r="E102" s="5">
        <v>157.21061692384822</v>
      </c>
      <c r="F102" s="5">
        <f ca="1">F_Udlaansgab[[#This Row],[Udlån/BNP (pct. af BNP)]]-F_Udlaansgab[[#This Row],[Trend]]</f>
        <v>-13.482853162567324</v>
      </c>
      <c r="G102" s="8">
        <f ca="1">2</f>
        <v>2</v>
      </c>
      <c r="H102" s="11"/>
    </row>
    <row r="103" spans="1:8" x14ac:dyDescent="0.3">
      <c r="A103" s="3">
        <v>34424</v>
      </c>
      <c r="B103" s="5">
        <v>1348.264877657482</v>
      </c>
      <c r="C103" s="5">
        <v>939</v>
      </c>
      <c r="D103" s="5">
        <f ca="1">F_Udlaansgab[[#This Row],[Udlån (mia. kr.)]]/F_Udlaansgab[[#This Row],[BNP (mia. kr.)]]*100</f>
        <v>143.58518398908222</v>
      </c>
      <c r="E103" s="5">
        <v>157.10896905588606</v>
      </c>
      <c r="F103" s="5">
        <f ca="1">F_Udlaansgab[[#This Row],[Udlån/BNP (pct. af BNP)]]-F_Udlaansgab[[#This Row],[Trend]]</f>
        <v>-13.523785066803839</v>
      </c>
      <c r="G103" s="8">
        <f ca="1">2</f>
        <v>2</v>
      </c>
      <c r="H103" s="11"/>
    </row>
    <row r="104" spans="1:8" x14ac:dyDescent="0.3">
      <c r="A104" s="3">
        <v>34515</v>
      </c>
      <c r="B104" s="5">
        <v>1343.2726116679009</v>
      </c>
      <c r="C104" s="5">
        <v>958.69999999999993</v>
      </c>
      <c r="D104" s="5">
        <f ca="1">F_Udlaansgab[[#This Row],[Udlån (mia. kr.)]]/F_Udlaansgab[[#This Row],[BNP (mia. kr.)]]*100</f>
        <v>140.11396804713684</v>
      </c>
      <c r="E104" s="5">
        <v>156.80040382405787</v>
      </c>
      <c r="F104" s="5">
        <f ca="1">F_Udlaansgab[[#This Row],[Udlån/BNP (pct. af BNP)]]-F_Udlaansgab[[#This Row],[Trend]]</f>
        <v>-16.68643577692103</v>
      </c>
      <c r="G104" s="8">
        <f ca="1">2</f>
        <v>2</v>
      </c>
      <c r="H104" s="11"/>
    </row>
    <row r="105" spans="1:8" x14ac:dyDescent="0.3">
      <c r="A105" s="3">
        <v>34607</v>
      </c>
      <c r="B105" s="5">
        <v>1323.5798036599026</v>
      </c>
      <c r="C105" s="5">
        <v>973.7</v>
      </c>
      <c r="D105" s="5">
        <f ca="1">F_Udlaansgab[[#This Row],[Udlån (mia. kr.)]]/F_Udlaansgab[[#This Row],[BNP (mia. kr.)]]*100</f>
        <v>135.93301875936146</v>
      </c>
      <c r="E105" s="5">
        <v>156.25260898734041</v>
      </c>
      <c r="F105" s="5">
        <f ca="1">F_Udlaansgab[[#This Row],[Udlån/BNP (pct. af BNP)]]-F_Udlaansgab[[#This Row],[Trend]]</f>
        <v>-20.319590227978949</v>
      </c>
      <c r="G105" s="8">
        <f ca="1">2</f>
        <v>2</v>
      </c>
      <c r="H105" s="11"/>
    </row>
    <row r="106" spans="1:8" x14ac:dyDescent="0.3">
      <c r="A106" s="3">
        <v>34699</v>
      </c>
      <c r="B106" s="5">
        <v>1318.8534990467606</v>
      </c>
      <c r="C106" s="5">
        <v>993.3</v>
      </c>
      <c r="D106" s="5">
        <f ca="1">F_Udlaansgab[[#This Row],[Udlån (mia. kr.)]]/F_Udlaansgab[[#This Row],[BNP (mia. kr.)]]*100</f>
        <v>132.7749420161845</v>
      </c>
      <c r="E106" s="5">
        <v>155.53043071611262</v>
      </c>
      <c r="F106" s="5">
        <f ca="1">F_Udlaansgab[[#This Row],[Udlån/BNP (pct. af BNP)]]-F_Udlaansgab[[#This Row],[Trend]]</f>
        <v>-22.755488699928122</v>
      </c>
      <c r="G106" s="8">
        <f ca="1">2</f>
        <v>2</v>
      </c>
      <c r="H106" s="11"/>
    </row>
    <row r="107" spans="1:8" x14ac:dyDescent="0.3">
      <c r="A107" s="3">
        <v>34789</v>
      </c>
      <c r="B107" s="5">
        <v>1322.8564903142169</v>
      </c>
      <c r="C107" s="5">
        <v>1009.3</v>
      </c>
      <c r="D107" s="5">
        <f ca="1">F_Udlaansgab[[#This Row],[Udlån (mia. kr.)]]/F_Udlaansgab[[#This Row],[BNP (mia. kr.)]]*100</f>
        <v>131.06672845677369</v>
      </c>
      <c r="E107" s="5">
        <v>154.7202810266777</v>
      </c>
      <c r="F107" s="5">
        <f ca="1">F_Udlaansgab[[#This Row],[Udlån/BNP (pct. af BNP)]]-F_Udlaansgab[[#This Row],[Trend]]</f>
        <v>-23.653552569904008</v>
      </c>
      <c r="G107" s="8">
        <f ca="1">2</f>
        <v>2</v>
      </c>
      <c r="H107" s="11"/>
    </row>
    <row r="108" spans="1:8" x14ac:dyDescent="0.3">
      <c r="A108" s="3">
        <v>34880</v>
      </c>
      <c r="B108" s="5">
        <v>1331.1190223474539</v>
      </c>
      <c r="C108" s="5">
        <v>1018.4000000000001</v>
      </c>
      <c r="D108" s="5">
        <f ca="1">F_Udlaansgab[[#This Row],[Udlån (mia. kr.)]]/F_Udlaansgab[[#This Row],[BNP (mia. kr.)]]*100</f>
        <v>130.70689536011918</v>
      </c>
      <c r="E108" s="5">
        <v>153.90020131049238</v>
      </c>
      <c r="F108" s="5">
        <f ca="1">F_Udlaansgab[[#This Row],[Udlån/BNP (pct. af BNP)]]-F_Udlaansgab[[#This Row],[Trend]]</f>
        <v>-23.193305950373201</v>
      </c>
      <c r="G108" s="8">
        <f ca="1">2</f>
        <v>2</v>
      </c>
      <c r="H108" s="11"/>
    </row>
    <row r="109" spans="1:8" x14ac:dyDescent="0.3">
      <c r="A109" s="3">
        <v>34972</v>
      </c>
      <c r="B109" s="5">
        <v>1336.5440158864626</v>
      </c>
      <c r="C109" s="5">
        <v>1028.4000000000001</v>
      </c>
      <c r="D109" s="5">
        <f ca="1">F_Udlaansgab[[#This Row],[Udlån (mia. kr.)]]/F_Udlaansgab[[#This Row],[BNP (mia. kr.)]]*100</f>
        <v>129.96343989561089</v>
      </c>
      <c r="E109" s="5">
        <v>153.05008819021018</v>
      </c>
      <c r="F109" s="5">
        <f ca="1">F_Udlaansgab[[#This Row],[Udlån/BNP (pct. af BNP)]]-F_Udlaansgab[[#This Row],[Trend]]</f>
        <v>-23.086648294599286</v>
      </c>
      <c r="G109" s="8">
        <f ca="1">2</f>
        <v>2</v>
      </c>
      <c r="H109" s="11"/>
    </row>
    <row r="110" spans="1:8" x14ac:dyDescent="0.3">
      <c r="A110" s="3">
        <v>35064</v>
      </c>
      <c r="B110" s="5">
        <v>1361.7157329543354</v>
      </c>
      <c r="C110" s="5">
        <v>1036.3999999999999</v>
      </c>
      <c r="D110" s="5">
        <f ca="1">F_Udlaansgab[[#This Row],[Udlån (mia. kr.)]]/F_Udlaansgab[[#This Row],[BNP (mia. kr.)]]*100</f>
        <v>131.38901321442836</v>
      </c>
      <c r="E110" s="5">
        <v>152.29132586735926</v>
      </c>
      <c r="F110" s="5">
        <f ca="1">F_Udlaansgab[[#This Row],[Udlån/BNP (pct. af BNP)]]-F_Udlaansgab[[#This Row],[Trend]]</f>
        <v>-20.902312652930902</v>
      </c>
      <c r="G110" s="8">
        <f ca="1">2</f>
        <v>2</v>
      </c>
      <c r="H110" s="11"/>
    </row>
    <row r="111" spans="1:8" x14ac:dyDescent="0.3">
      <c r="A111" s="3">
        <v>35155</v>
      </c>
      <c r="B111" s="5">
        <v>1385.5820710648195</v>
      </c>
      <c r="C111" s="5">
        <v>1042.8999999999999</v>
      </c>
      <c r="D111" s="5">
        <f ca="1">F_Udlaansgab[[#This Row],[Udlån (mia. kr.)]]/F_Udlaansgab[[#This Row],[BNP (mia. kr.)]]*100</f>
        <v>132.85857427028668</v>
      </c>
      <c r="E111" s="5">
        <v>151.62433488545381</v>
      </c>
      <c r="F111" s="5">
        <f ca="1">F_Udlaansgab[[#This Row],[Udlån/BNP (pct. af BNP)]]-F_Udlaansgab[[#This Row],[Trend]]</f>
        <v>-18.765760615167125</v>
      </c>
      <c r="G111" s="8">
        <f ca="1">2</f>
        <v>2</v>
      </c>
      <c r="H111" s="11"/>
    </row>
    <row r="112" spans="1:8" x14ac:dyDescent="0.3">
      <c r="A112" s="3">
        <v>35246</v>
      </c>
      <c r="B112" s="5">
        <v>1395.3173559542402</v>
      </c>
      <c r="C112" s="5">
        <v>1056.6000000000001</v>
      </c>
      <c r="D112" s="5">
        <f ca="1">F_Udlaansgab[[#This Row],[Udlån (mia. kr.)]]/F_Udlaansgab[[#This Row],[BNP (mia. kr.)]]*100</f>
        <v>132.05729282171492</v>
      </c>
      <c r="E112" s="5">
        <v>150.9219714298217</v>
      </c>
      <c r="F112" s="5">
        <f ca="1">F_Udlaansgab[[#This Row],[Udlån/BNP (pct. af BNP)]]-F_Udlaansgab[[#This Row],[Trend]]</f>
        <v>-18.864678608106772</v>
      </c>
      <c r="G112" s="8">
        <f ca="1">2</f>
        <v>2</v>
      </c>
      <c r="H112" s="11"/>
    </row>
    <row r="113" spans="1:8" x14ac:dyDescent="0.3">
      <c r="A113" s="3">
        <v>35338</v>
      </c>
      <c r="B113" s="5">
        <v>1412.9631117048611</v>
      </c>
      <c r="C113" s="5">
        <v>1073.4000000000001</v>
      </c>
      <c r="D113" s="5">
        <f ca="1">F_Udlaansgab[[#This Row],[Udlån (mia. kr.)]]/F_Udlaansgab[[#This Row],[BNP (mia. kr.)]]*100</f>
        <v>131.63434988865856</v>
      </c>
      <c r="E113" s="5">
        <v>150.20678985728381</v>
      </c>
      <c r="F113" s="5">
        <f ca="1">F_Udlaansgab[[#This Row],[Udlån/BNP (pct. af BNP)]]-F_Udlaansgab[[#This Row],[Trend]]</f>
        <v>-18.572439968625247</v>
      </c>
      <c r="G113" s="8">
        <f ca="1">2</f>
        <v>2</v>
      </c>
      <c r="H113" s="11"/>
    </row>
    <row r="114" spans="1:8" x14ac:dyDescent="0.3">
      <c r="A114" s="3">
        <v>35430</v>
      </c>
      <c r="B114" s="5">
        <v>1423.6319814443505</v>
      </c>
      <c r="C114" s="5">
        <v>1088.0999999999999</v>
      </c>
      <c r="D114" s="5">
        <f ca="1">F_Udlaansgab[[#This Row],[Udlån (mia. kr.)]]/F_Udlaansgab[[#This Row],[BNP (mia. kr.)]]*100</f>
        <v>130.83650229246857</v>
      </c>
      <c r="E114" s="5">
        <v>149.45923009208357</v>
      </c>
      <c r="F114" s="5">
        <f ca="1">F_Udlaansgab[[#This Row],[Udlån/BNP (pct. af BNP)]]-F_Udlaansgab[[#This Row],[Trend]]</f>
        <v>-18.622727799615006</v>
      </c>
      <c r="G114" s="8">
        <f ca="1">2</f>
        <v>2</v>
      </c>
      <c r="H114" s="11"/>
    </row>
    <row r="115" spans="1:8" x14ac:dyDescent="0.3">
      <c r="A115" s="3">
        <v>35520</v>
      </c>
      <c r="B115" s="5">
        <v>1450.3346499502879</v>
      </c>
      <c r="C115" s="5">
        <v>1101.1999999999998</v>
      </c>
      <c r="D115" s="5">
        <f ca="1">F_Udlaansgab[[#This Row],[Udlån (mia. kr.)]]/F_Udlaansgab[[#This Row],[BNP (mia. kr.)]]*100</f>
        <v>131.70492643936507</v>
      </c>
      <c r="E115" s="5">
        <v>148.77253129725889</v>
      </c>
      <c r="F115" s="5">
        <f ca="1">F_Udlaansgab[[#This Row],[Udlån/BNP (pct. af BNP)]]-F_Udlaansgab[[#This Row],[Trend]]</f>
        <v>-17.067604857893826</v>
      </c>
      <c r="G115" s="8">
        <f ca="1">2</f>
        <v>2</v>
      </c>
      <c r="H115" s="11"/>
    </row>
    <row r="116" spans="1:8" x14ac:dyDescent="0.3">
      <c r="A116" s="3">
        <v>35611</v>
      </c>
      <c r="B116" s="5">
        <v>1476.9337146267628</v>
      </c>
      <c r="C116" s="5">
        <v>1117.8</v>
      </c>
      <c r="D116" s="5">
        <f ca="1">F_Udlaansgab[[#This Row],[Udlån (mia. kr.)]]/F_Udlaansgab[[#This Row],[BNP (mia. kr.)]]*100</f>
        <v>132.12862002386498</v>
      </c>
      <c r="E116" s="5">
        <v>148.12114580938572</v>
      </c>
      <c r="F116" s="5">
        <f ca="1">F_Udlaansgab[[#This Row],[Udlån/BNP (pct. af BNP)]]-F_Udlaansgab[[#This Row],[Trend]]</f>
        <v>-15.992525785520741</v>
      </c>
      <c r="G116" s="8">
        <f ca="1">2</f>
        <v>2</v>
      </c>
      <c r="H116" s="11"/>
    </row>
    <row r="117" spans="1:8" x14ac:dyDescent="0.3">
      <c r="A117" s="3">
        <v>35703</v>
      </c>
      <c r="B117" s="5">
        <v>1506.9181600999013</v>
      </c>
      <c r="C117" s="5">
        <v>1130</v>
      </c>
      <c r="D117" s="5">
        <f ca="1">F_Udlaansgab[[#This Row],[Udlån (mia. kr.)]]/F_Udlaansgab[[#This Row],[BNP (mia. kr.)]]*100</f>
        <v>133.3555893893718</v>
      </c>
      <c r="E117" s="5">
        <v>147.54878419946047</v>
      </c>
      <c r="F117" s="5">
        <f ca="1">F_Udlaansgab[[#This Row],[Udlån/BNP (pct. af BNP)]]-F_Udlaansgab[[#This Row],[Trend]]</f>
        <v>-14.19319481008867</v>
      </c>
      <c r="G117" s="8">
        <f ca="1">2</f>
        <v>2</v>
      </c>
      <c r="H117" s="11"/>
    </row>
    <row r="118" spans="1:8" x14ac:dyDescent="0.3">
      <c r="A118" s="3">
        <v>35795</v>
      </c>
      <c r="B118" s="5">
        <v>1531.5926048942893</v>
      </c>
      <c r="C118" s="5">
        <v>1146.0999999999999</v>
      </c>
      <c r="D118" s="5">
        <f ca="1">F_Udlaansgab[[#This Row],[Udlån (mia. kr.)]]/F_Udlaansgab[[#This Row],[BNP (mia. kr.)]]*100</f>
        <v>133.63516315280424</v>
      </c>
      <c r="E118" s="5">
        <v>147.00173347456109</v>
      </c>
      <c r="F118" s="5">
        <f ca="1">F_Udlaansgab[[#This Row],[Udlån/BNP (pct. af BNP)]]-F_Udlaansgab[[#This Row],[Trend]]</f>
        <v>-13.366570321756853</v>
      </c>
      <c r="G118" s="8">
        <f ca="1">2</f>
        <v>2</v>
      </c>
      <c r="H118" s="11"/>
    </row>
    <row r="119" spans="1:8" x14ac:dyDescent="0.3">
      <c r="A119" s="3">
        <v>35885</v>
      </c>
      <c r="B119" s="5">
        <v>1573.2238602255343</v>
      </c>
      <c r="C119" s="5">
        <v>1160.5999999999999</v>
      </c>
      <c r="D119" s="5">
        <f ca="1">F_Udlaansgab[[#This Row],[Udlån (mia. kr.)]]/F_Udlaansgab[[#This Row],[BNP (mia. kr.)]]*100</f>
        <v>135.55263314023216</v>
      </c>
      <c r="E119" s="5">
        <v>146.56966785848545</v>
      </c>
      <c r="F119" s="5">
        <f ca="1">F_Udlaansgab[[#This Row],[Udlån/BNP (pct. af BNP)]]-F_Udlaansgab[[#This Row],[Trend]]</f>
        <v>-11.017034718253285</v>
      </c>
      <c r="G119" s="8">
        <f ca="1">2</f>
        <v>2</v>
      </c>
      <c r="H119" s="11"/>
    </row>
    <row r="120" spans="1:8" x14ac:dyDescent="0.3">
      <c r="A120" s="3">
        <v>35976</v>
      </c>
      <c r="B120" s="5">
        <v>1614.8711290248157</v>
      </c>
      <c r="C120" s="5">
        <v>1163.1000000000001</v>
      </c>
      <c r="D120" s="5">
        <f ca="1">F_Udlaansgab[[#This Row],[Udlån (mia. kr.)]]/F_Udlaansgab[[#This Row],[BNP (mia. kr.)]]*100</f>
        <v>138.84198512809004</v>
      </c>
      <c r="E120" s="5">
        <v>146.32500854589057</v>
      </c>
      <c r="F120" s="5">
        <f ca="1">F_Udlaansgab[[#This Row],[Udlån/BNP (pct. af BNP)]]-F_Udlaansgab[[#This Row],[Trend]]</f>
        <v>-7.4830234178005242</v>
      </c>
      <c r="G120" s="8">
        <f ca="1">2</f>
        <v>2</v>
      </c>
      <c r="H120" s="11"/>
    </row>
    <row r="121" spans="1:8" x14ac:dyDescent="0.3">
      <c r="A121" s="3">
        <v>36068</v>
      </c>
      <c r="B121" s="5">
        <v>1652.8536483596813</v>
      </c>
      <c r="C121" s="5">
        <v>1175.0999999999999</v>
      </c>
      <c r="D121" s="5">
        <f ca="1">F_Udlaansgab[[#This Row],[Udlån (mia. kr.)]]/F_Udlaansgab[[#This Row],[BNP (mia. kr.)]]*100</f>
        <v>140.65642484551796</v>
      </c>
      <c r="E121" s="5">
        <v>146.18188613931545</v>
      </c>
      <c r="F121" s="5">
        <f ca="1">F_Udlaansgab[[#This Row],[Udlån/BNP (pct. af BNP)]]-F_Udlaansgab[[#This Row],[Trend]]</f>
        <v>-5.5254612937974912</v>
      </c>
      <c r="G121" s="8">
        <f ca="1">2</f>
        <v>2</v>
      </c>
      <c r="H121" s="11"/>
    </row>
    <row r="122" spans="1:8" x14ac:dyDescent="0.3">
      <c r="A122" s="3">
        <v>36160</v>
      </c>
      <c r="B122" s="5">
        <v>1677.5250511647332</v>
      </c>
      <c r="C122" s="5">
        <v>1186</v>
      </c>
      <c r="D122" s="5">
        <f ca="1">F_Udlaansgab[[#This Row],[Udlån (mia. kr.)]]/F_Udlaansgab[[#This Row],[BNP (mia. kr.)]]*100</f>
        <v>141.44393348775154</v>
      </c>
      <c r="E122" s="5">
        <v>146.08137226582636</v>
      </c>
      <c r="F122" s="5">
        <f ca="1">F_Udlaansgab[[#This Row],[Udlån/BNP (pct. af BNP)]]-F_Udlaansgab[[#This Row],[Trend]]</f>
        <v>-4.6374387780748236</v>
      </c>
      <c r="G122" s="8">
        <f ca="1">2</f>
        <v>2</v>
      </c>
      <c r="H122" s="11"/>
    </row>
    <row r="123" spans="1:8" x14ac:dyDescent="0.3">
      <c r="A123" s="3">
        <v>36250</v>
      </c>
      <c r="B123" s="5">
        <v>1731.5450934979676</v>
      </c>
      <c r="C123" s="5">
        <v>1193.9000000000001</v>
      </c>
      <c r="D123" s="5">
        <f ca="1">F_Udlaansgab[[#This Row],[Udlån (mia. kr.)]]/F_Udlaansgab[[#This Row],[BNP (mia. kr.)]]*100</f>
        <v>145.03267388373965</v>
      </c>
      <c r="E123" s="5">
        <v>146.17597663565851</v>
      </c>
      <c r="F123" s="5">
        <f ca="1">F_Udlaansgab[[#This Row],[Udlån/BNP (pct. af BNP)]]-F_Udlaansgab[[#This Row],[Trend]]</f>
        <v>-1.143302751918867</v>
      </c>
      <c r="G123" s="8">
        <f ca="1">2</f>
        <v>2</v>
      </c>
      <c r="H123" s="11"/>
    </row>
    <row r="124" spans="1:8" x14ac:dyDescent="0.3">
      <c r="A124" s="3">
        <v>36341</v>
      </c>
      <c r="B124" s="5">
        <v>1769.1534260627186</v>
      </c>
      <c r="C124" s="5">
        <v>1209.5999999999999</v>
      </c>
      <c r="D124" s="5">
        <f ca="1">F_Udlaansgab[[#This Row],[Udlån (mia. kr.)]]/F_Udlaansgab[[#This Row],[BNP (mia. kr.)]]*100</f>
        <v>146.25937715465597</v>
      </c>
      <c r="E124" s="5">
        <v>146.33086640619968</v>
      </c>
      <c r="F124" s="5">
        <f ca="1">F_Udlaansgab[[#This Row],[Udlån/BNP (pct. af BNP)]]-F_Udlaansgab[[#This Row],[Trend]]</f>
        <v>-7.1489251543709997E-2</v>
      </c>
      <c r="G124" s="8">
        <f ca="1">2</f>
        <v>2</v>
      </c>
      <c r="H124" s="11"/>
    </row>
    <row r="125" spans="1:8" x14ac:dyDescent="0.3">
      <c r="A125" s="3">
        <v>36433</v>
      </c>
      <c r="B125" s="5">
        <v>1774.822573760152</v>
      </c>
      <c r="C125" s="5">
        <v>1222.4000000000001</v>
      </c>
      <c r="D125" s="5">
        <f ca="1">F_Udlaansgab[[#This Row],[Udlån (mia. kr.)]]/F_Udlaansgab[[#This Row],[BNP (mia. kr.)]]*100</f>
        <v>145.19163725132131</v>
      </c>
      <c r="E125" s="5">
        <v>146.41867035610457</v>
      </c>
      <c r="F125" s="5">
        <f ca="1">F_Udlaansgab[[#This Row],[Udlån/BNP (pct. af BNP)]]-F_Udlaansgab[[#This Row],[Trend]]</f>
        <v>-1.2270331047832599</v>
      </c>
      <c r="G125" s="8">
        <f ca="1">2</f>
        <v>2</v>
      </c>
      <c r="H125" s="11"/>
    </row>
    <row r="126" spans="1:8" x14ac:dyDescent="0.3">
      <c r="A126" s="3">
        <v>36525</v>
      </c>
      <c r="B126" s="5">
        <v>1820.568793579032</v>
      </c>
      <c r="C126" s="5">
        <v>1241.5</v>
      </c>
      <c r="D126" s="5">
        <f ca="1">F_Udlaansgab[[#This Row],[Udlån (mia. kr.)]]/F_Udlaansgab[[#This Row],[BNP (mia. kr.)]]*100</f>
        <v>146.64267366725994</v>
      </c>
      <c r="E126" s="5">
        <v>146.57926580742159</v>
      </c>
      <c r="F126" s="5">
        <f ca="1">F_Udlaansgab[[#This Row],[Udlån/BNP (pct. af BNP)]]-F_Udlaansgab[[#This Row],[Trend]]</f>
        <v>6.3407859838349623E-2</v>
      </c>
      <c r="G126" s="8">
        <f ca="1">2</f>
        <v>2</v>
      </c>
      <c r="H126" s="11"/>
    </row>
    <row r="127" spans="1:8" x14ac:dyDescent="0.3">
      <c r="A127" s="3">
        <v>36616</v>
      </c>
      <c r="B127" s="5">
        <v>1922.6033265750957</v>
      </c>
      <c r="C127" s="5">
        <v>1262.0999999999999</v>
      </c>
      <c r="D127" s="5">
        <f ca="1">F_Udlaansgab[[#This Row],[Udlån (mia. kr.)]]/F_Udlaansgab[[#This Row],[BNP (mia. kr.)]]*100</f>
        <v>152.33367614096315</v>
      </c>
      <c r="E127" s="5">
        <v>147.0428260381934</v>
      </c>
      <c r="F127" s="5">
        <f ca="1">F_Udlaansgab[[#This Row],[Udlån/BNP (pct. af BNP)]]-F_Udlaansgab[[#This Row],[Trend]]</f>
        <v>5.2908501027697525</v>
      </c>
      <c r="G127" s="8">
        <f ca="1">2</f>
        <v>2</v>
      </c>
      <c r="H127" s="11"/>
    </row>
    <row r="128" spans="1:8" x14ac:dyDescent="0.3">
      <c r="A128" s="3">
        <v>36707</v>
      </c>
      <c r="B128" s="5">
        <v>1925.3864312343749</v>
      </c>
      <c r="C128" s="5">
        <v>1282.5</v>
      </c>
      <c r="D128" s="5">
        <f ca="1">F_Udlaansgab[[#This Row],[Udlån (mia. kr.)]]/F_Udlaansgab[[#This Row],[BNP (mia. kr.)]]*100</f>
        <v>150.12759697733918</v>
      </c>
      <c r="E128" s="5">
        <v>147.36830406176736</v>
      </c>
      <c r="F128" s="5">
        <f ca="1">F_Udlaansgab[[#This Row],[Udlån/BNP (pct. af BNP)]]-F_Udlaansgab[[#This Row],[Trend]]</f>
        <v>2.7592929155718195</v>
      </c>
      <c r="G128" s="8">
        <f ca="1">2</f>
        <v>2</v>
      </c>
      <c r="H128" s="11"/>
    </row>
    <row r="129" spans="1:8" x14ac:dyDescent="0.3">
      <c r="A129" s="3">
        <v>36799</v>
      </c>
      <c r="B129" s="5">
        <v>2016.4366361512507</v>
      </c>
      <c r="C129" s="5">
        <v>1303.3</v>
      </c>
      <c r="D129" s="5">
        <f ca="1">F_Udlaansgab[[#This Row],[Udlån (mia. kr.)]]/F_Udlaansgab[[#This Row],[BNP (mia. kr.)]]*100</f>
        <v>154.71776537644831</v>
      </c>
      <c r="E129" s="5">
        <v>147.93150894808826</v>
      </c>
      <c r="F129" s="5">
        <f ca="1">F_Udlaansgab[[#This Row],[Udlån/BNP (pct. af BNP)]]-F_Udlaansgab[[#This Row],[Trend]]</f>
        <v>6.7862564283600477</v>
      </c>
      <c r="G129" s="8">
        <f ca="1">2</f>
        <v>2</v>
      </c>
      <c r="H129" s="11"/>
    </row>
    <row r="130" spans="1:8" x14ac:dyDescent="0.3">
      <c r="A130" s="3">
        <v>36891</v>
      </c>
      <c r="B130" s="5">
        <v>2037.3024510086768</v>
      </c>
      <c r="C130" s="5">
        <v>1326.8999999999999</v>
      </c>
      <c r="D130" s="5">
        <f ca="1">F_Udlaansgab[[#This Row],[Udlån (mia. kr.)]]/F_Udlaansgab[[#This Row],[BNP (mia. kr.)]]*100</f>
        <v>153.53850712251693</v>
      </c>
      <c r="E130" s="5">
        <v>148.40972438192415</v>
      </c>
      <c r="F130" s="5">
        <f ca="1">F_Udlaansgab[[#This Row],[Udlån/BNP (pct. af BNP)]]-F_Udlaansgab[[#This Row],[Trend]]</f>
        <v>5.1287827405927828</v>
      </c>
      <c r="G130" s="8">
        <f ca="1">2</f>
        <v>2</v>
      </c>
      <c r="H130" s="11"/>
    </row>
    <row r="131" spans="1:8" x14ac:dyDescent="0.3">
      <c r="A131" s="3">
        <v>36981</v>
      </c>
      <c r="B131" s="5">
        <v>2071.3800337525113</v>
      </c>
      <c r="C131" s="5">
        <v>1339.5</v>
      </c>
      <c r="D131" s="5">
        <f ca="1">F_Udlaansgab[[#This Row],[Udlån (mia. kr.)]]/F_Udlaansgab[[#This Row],[BNP (mia. kr.)]]*100</f>
        <v>154.63830039212476</v>
      </c>
      <c r="E131" s="5">
        <v>148.92983522135273</v>
      </c>
      <c r="F131" s="5">
        <f ca="1">F_Udlaansgab[[#This Row],[Udlån/BNP (pct. af BNP)]]-F_Udlaansgab[[#This Row],[Trend]]</f>
        <v>5.7084651707720298</v>
      </c>
      <c r="G131" s="8">
        <f ca="1">2</f>
        <v>2</v>
      </c>
      <c r="H131" s="11"/>
    </row>
    <row r="132" spans="1:8" x14ac:dyDescent="0.3">
      <c r="A132" s="3">
        <v>37072</v>
      </c>
      <c r="B132" s="5">
        <v>2121.0476714831698</v>
      </c>
      <c r="C132" s="5">
        <v>1351.1999999999998</v>
      </c>
      <c r="D132" s="5">
        <f ca="1">F_Udlaansgab[[#This Row],[Udlån (mia. kr.)]]/F_Udlaansgab[[#This Row],[BNP (mia. kr.)]]*100</f>
        <v>156.97510890195161</v>
      </c>
      <c r="E132" s="5">
        <v>149.55815363253581</v>
      </c>
      <c r="F132" s="5">
        <f ca="1">F_Udlaansgab[[#This Row],[Udlån/BNP (pct. af BNP)]]-F_Udlaansgab[[#This Row],[Trend]]</f>
        <v>7.4169552694158085</v>
      </c>
      <c r="G132" s="8">
        <f ca="1">2</f>
        <v>2</v>
      </c>
      <c r="H132" s="11"/>
    </row>
    <row r="133" spans="1:8" x14ac:dyDescent="0.3">
      <c r="A133" s="3">
        <v>37164</v>
      </c>
      <c r="B133" s="5">
        <v>2174.2376166997519</v>
      </c>
      <c r="C133" s="5">
        <v>1364.3000000000002</v>
      </c>
      <c r="D133" s="5">
        <f ca="1">F_Udlaansgab[[#This Row],[Udlån (mia. kr.)]]/F_Udlaansgab[[#This Row],[BNP (mia. kr.)]]*100</f>
        <v>159.36653351167277</v>
      </c>
      <c r="E133" s="5">
        <v>150.2943692482585</v>
      </c>
      <c r="F133" s="5">
        <f ca="1">F_Udlaansgab[[#This Row],[Udlån/BNP (pct. af BNP)]]-F_Udlaansgab[[#This Row],[Trend]]</f>
        <v>9.0721642634142654</v>
      </c>
      <c r="G133" s="8">
        <f ca="1">2</f>
        <v>2</v>
      </c>
      <c r="H133" s="11"/>
    </row>
    <row r="134" spans="1:8" x14ac:dyDescent="0.3">
      <c r="A134" s="3">
        <v>37256</v>
      </c>
      <c r="B134" s="5">
        <v>2245.3531808265493</v>
      </c>
      <c r="C134" s="5">
        <v>1371.6</v>
      </c>
      <c r="D134" s="5">
        <f ca="1">F_Udlaansgab[[#This Row],[Udlån (mia. kr.)]]/F_Udlaansgab[[#This Row],[BNP (mia. kr.)]]*100</f>
        <v>163.70320653445242</v>
      </c>
      <c r="E134" s="5">
        <v>151.24159211907826</v>
      </c>
      <c r="F134" s="5">
        <f ca="1">F_Udlaansgab[[#This Row],[Udlån/BNP (pct. af BNP)]]-F_Udlaansgab[[#This Row],[Trend]]</f>
        <v>12.461614415374157</v>
      </c>
      <c r="G134" s="8">
        <f ca="1">2</f>
        <v>2</v>
      </c>
      <c r="H134" s="11"/>
    </row>
    <row r="135" spans="1:8" x14ac:dyDescent="0.3">
      <c r="A135" s="3">
        <v>37346</v>
      </c>
      <c r="B135" s="5">
        <v>2251.0671011183153</v>
      </c>
      <c r="C135" s="5">
        <v>1379.8999999999999</v>
      </c>
      <c r="D135" s="5">
        <f ca="1">F_Udlaansgab[[#This Row],[Udlån (mia. kr.)]]/F_Udlaansgab[[#This Row],[BNP (mia. kr.)]]*100</f>
        <v>163.13262563361951</v>
      </c>
      <c r="E135" s="5">
        <v>152.12489590009702</v>
      </c>
      <c r="F135" s="5">
        <f ca="1">F_Udlaansgab[[#This Row],[Udlån/BNP (pct. af BNP)]]-F_Udlaansgab[[#This Row],[Trend]]</f>
        <v>11.007729733522496</v>
      </c>
      <c r="G135" s="8">
        <f ca="1">2</f>
        <v>2</v>
      </c>
      <c r="H135" s="11"/>
    </row>
    <row r="136" spans="1:8" x14ac:dyDescent="0.3">
      <c r="A136" s="3">
        <v>37437</v>
      </c>
      <c r="B136" s="5">
        <v>2262.4198758912589</v>
      </c>
      <c r="C136" s="5">
        <v>1392.8</v>
      </c>
      <c r="D136" s="5">
        <f ca="1">F_Udlaansgab[[#This Row],[Udlån (mia. kr.)]]/F_Udlaansgab[[#This Row],[BNP (mia. kr.)]]*100</f>
        <v>162.43680900999848</v>
      </c>
      <c r="E136" s="5">
        <v>152.93869785613995</v>
      </c>
      <c r="F136" s="5">
        <f ca="1">F_Udlaansgab[[#This Row],[Udlån/BNP (pct. af BNP)]]-F_Udlaansgab[[#This Row],[Trend]]</f>
        <v>9.498111153858531</v>
      </c>
      <c r="G136" s="8">
        <f ca="1">2</f>
        <v>2</v>
      </c>
      <c r="H136" s="11"/>
    </row>
    <row r="137" spans="1:8" x14ac:dyDescent="0.3">
      <c r="A137" s="3">
        <v>37529</v>
      </c>
      <c r="B137" s="5">
        <v>2309.6984971054335</v>
      </c>
      <c r="C137" s="5">
        <v>1402.3</v>
      </c>
      <c r="D137" s="5">
        <f ca="1">F_Udlaansgab[[#This Row],[Udlån (mia. kr.)]]/F_Udlaansgab[[#This Row],[BNP (mia. kr.)]]*100</f>
        <v>164.70787257401651</v>
      </c>
      <c r="E137" s="5">
        <v>153.84686331310073</v>
      </c>
      <c r="F137" s="5">
        <f ca="1">F_Udlaansgab[[#This Row],[Udlån/BNP (pct. af BNP)]]-F_Udlaansgab[[#This Row],[Trend]]</f>
        <v>10.861009260915779</v>
      </c>
      <c r="G137" s="8">
        <f ca="1">2</f>
        <v>2</v>
      </c>
      <c r="H137" s="11"/>
    </row>
    <row r="138" spans="1:8" x14ac:dyDescent="0.3">
      <c r="A138" s="3">
        <v>37621</v>
      </c>
      <c r="B138" s="5">
        <v>2309.8138500890209</v>
      </c>
      <c r="C138" s="5">
        <v>1410.1999999999998</v>
      </c>
      <c r="D138" s="5">
        <f ca="1">F_Udlaansgab[[#This Row],[Udlån (mia. kr.)]]/F_Udlaansgab[[#This Row],[BNP (mia. kr.)]]*100</f>
        <v>163.79335201312023</v>
      </c>
      <c r="E138" s="5">
        <v>154.67198335919002</v>
      </c>
      <c r="F138" s="5">
        <f ca="1">F_Udlaansgab[[#This Row],[Udlån/BNP (pct. af BNP)]]-F_Udlaansgab[[#This Row],[Trend]]</f>
        <v>9.1213686539302046</v>
      </c>
      <c r="G138" s="8">
        <f ca="1">2</f>
        <v>2</v>
      </c>
      <c r="H138" s="11"/>
    </row>
    <row r="139" spans="1:8" x14ac:dyDescent="0.3">
      <c r="A139" s="3">
        <v>37711</v>
      </c>
      <c r="B139" s="5">
        <v>2389.0466577690777</v>
      </c>
      <c r="C139" s="5">
        <v>1419.7</v>
      </c>
      <c r="D139" s="5">
        <f ca="1">F_Udlaansgab[[#This Row],[Udlån (mia. kr.)]]/F_Udlaansgab[[#This Row],[BNP (mia. kr.)]]*100</f>
        <v>168.27827412615889</v>
      </c>
      <c r="E139" s="5">
        <v>155.71143266844157</v>
      </c>
      <c r="F139" s="5">
        <f ca="1">F_Udlaansgab[[#This Row],[Udlån/BNP (pct. af BNP)]]-F_Udlaansgab[[#This Row],[Trend]]</f>
        <v>12.566841457717317</v>
      </c>
      <c r="G139" s="8">
        <f ca="1">2</f>
        <v>2</v>
      </c>
      <c r="H139" s="11"/>
    </row>
    <row r="140" spans="1:8" x14ac:dyDescent="0.3">
      <c r="A140" s="3">
        <v>37802</v>
      </c>
      <c r="B140" s="5">
        <v>2426.8115692949232</v>
      </c>
      <c r="C140" s="5">
        <v>1421.5</v>
      </c>
      <c r="D140" s="5">
        <f ca="1">F_Udlaansgab[[#This Row],[Udlån (mia. kr.)]]/F_Udlaansgab[[#This Row],[BNP (mia. kr.)]]*100</f>
        <v>170.72188317234773</v>
      </c>
      <c r="E140" s="5">
        <v>156.84706808588794</v>
      </c>
      <c r="F140" s="5">
        <f ca="1">F_Udlaansgab[[#This Row],[Udlån/BNP (pct. af BNP)]]-F_Udlaansgab[[#This Row],[Trend]]</f>
        <v>13.87481508645979</v>
      </c>
      <c r="G140" s="8">
        <f ca="1">2</f>
        <v>2</v>
      </c>
      <c r="H140" s="11"/>
    </row>
    <row r="141" spans="1:8" x14ac:dyDescent="0.3">
      <c r="A141" s="3">
        <v>37894</v>
      </c>
      <c r="B141" s="5">
        <v>2463.4045409740243</v>
      </c>
      <c r="C141" s="5">
        <v>1426.1</v>
      </c>
      <c r="D141" s="5">
        <f ca="1">F_Udlaansgab[[#This Row],[Udlån (mia. kr.)]]/F_Udlaansgab[[#This Row],[BNP (mia. kr.)]]*100</f>
        <v>172.73715314311931</v>
      </c>
      <c r="E141" s="5">
        <v>158.05219912020829</v>
      </c>
      <c r="F141" s="5">
        <f ca="1">F_Udlaansgab[[#This Row],[Udlån/BNP (pct. af BNP)]]-F_Udlaansgab[[#This Row],[Trend]]</f>
        <v>14.684954022911029</v>
      </c>
      <c r="G141" s="8">
        <f ca="1">2</f>
        <v>2</v>
      </c>
      <c r="H141" s="11"/>
    </row>
    <row r="142" spans="1:8" x14ac:dyDescent="0.3">
      <c r="A142" s="3">
        <v>37986</v>
      </c>
      <c r="B142" s="5">
        <v>2466.6126965961994</v>
      </c>
      <c r="C142" s="5">
        <v>1436.8000000000002</v>
      </c>
      <c r="D142" s="5">
        <f ca="1">F_Udlaansgab[[#This Row],[Udlån (mia. kr.)]]/F_Udlaansgab[[#This Row],[BNP (mia. kr.)]]*100</f>
        <v>171.67404625530338</v>
      </c>
      <c r="E142" s="5">
        <v>159.15580072945315</v>
      </c>
      <c r="F142" s="5">
        <f ca="1">F_Udlaansgab[[#This Row],[Udlån/BNP (pct. af BNP)]]-F_Udlaansgab[[#This Row],[Trend]]</f>
        <v>12.518245525850233</v>
      </c>
      <c r="G142" s="8">
        <f ca="1">2</f>
        <v>2</v>
      </c>
      <c r="H142" s="11"/>
    </row>
    <row r="143" spans="1:8" x14ac:dyDescent="0.3">
      <c r="A143" s="3">
        <v>38077</v>
      </c>
      <c r="B143" s="5">
        <v>2569.8796285918097</v>
      </c>
      <c r="C143" s="5">
        <v>1450.1</v>
      </c>
      <c r="D143" s="5">
        <f ca="1">F_Udlaansgab[[#This Row],[Udlån (mia. kr.)]]/F_Udlaansgab[[#This Row],[BNP (mia. kr.)]]*100</f>
        <v>177.22085570593819</v>
      </c>
      <c r="E143" s="5">
        <v>160.52183746723972</v>
      </c>
      <c r="F143" s="5">
        <f ca="1">F_Udlaansgab[[#This Row],[Udlån/BNP (pct. af BNP)]]-F_Udlaansgab[[#This Row],[Trend]]</f>
        <v>16.699018238698471</v>
      </c>
      <c r="G143" s="8">
        <f ca="1">2</f>
        <v>2</v>
      </c>
      <c r="H143" s="11"/>
    </row>
    <row r="144" spans="1:8" x14ac:dyDescent="0.3">
      <c r="A144" s="3">
        <v>38168</v>
      </c>
      <c r="B144" s="5">
        <v>2618.7858420987172</v>
      </c>
      <c r="C144" s="5">
        <v>1468.6000000000001</v>
      </c>
      <c r="D144" s="5">
        <f ca="1">F_Udlaansgab[[#This Row],[Udlån (mia. kr.)]]/F_Udlaansgab[[#This Row],[BNP (mia. kr.)]]*100</f>
        <v>178.31852390703506</v>
      </c>
      <c r="E144" s="5">
        <v>161.89889616012272</v>
      </c>
      <c r="F144" s="5">
        <f ca="1">F_Udlaansgab[[#This Row],[Udlån/BNP (pct. af BNP)]]-F_Udlaansgab[[#This Row],[Trend]]</f>
        <v>16.41962774691234</v>
      </c>
      <c r="G144" s="8">
        <f ca="1">2</f>
        <v>2</v>
      </c>
      <c r="H144" s="11"/>
    </row>
    <row r="145" spans="1:8" x14ac:dyDescent="0.3">
      <c r="A145" s="3">
        <v>38260</v>
      </c>
      <c r="B145" s="5">
        <v>2683.2950221679403</v>
      </c>
      <c r="C145" s="5">
        <v>1487.2</v>
      </c>
      <c r="D145" s="5">
        <f ca="1">F_Udlaansgab[[#This Row],[Udlån (mia. kr.)]]/F_Udlaansgab[[#This Row],[BNP (mia. kr.)]]*100</f>
        <v>180.42596975308905</v>
      </c>
      <c r="E145" s="5">
        <v>163.34120660911469</v>
      </c>
      <c r="F145" s="5">
        <f ca="1">F_Udlaansgab[[#This Row],[Udlån/BNP (pct. af BNP)]]-F_Udlaansgab[[#This Row],[Trend]]</f>
        <v>17.084763143974357</v>
      </c>
      <c r="G145" s="8">
        <f ca="1">2</f>
        <v>2</v>
      </c>
      <c r="H145" s="11"/>
    </row>
    <row r="146" spans="1:8" x14ac:dyDescent="0.3">
      <c r="A146" s="3">
        <v>38352</v>
      </c>
      <c r="B146" s="5">
        <v>2756.7137768724497</v>
      </c>
      <c r="C146" s="5">
        <v>1506.1000000000001</v>
      </c>
      <c r="D146" s="5">
        <f ca="1">F_Udlaansgab[[#This Row],[Udlån (mia. kr.)]]/F_Udlaansgab[[#This Row],[BNP (mia. kr.)]]*100</f>
        <v>183.03656974121569</v>
      </c>
      <c r="E146" s="5">
        <v>164.87375851813988</v>
      </c>
      <c r="F146" s="5">
        <f ca="1">F_Udlaansgab[[#This Row],[Udlån/BNP (pct. af BNP)]]-F_Udlaansgab[[#This Row],[Trend]]</f>
        <v>18.162811223075806</v>
      </c>
      <c r="G146" s="8">
        <f ca="1">2</f>
        <v>2</v>
      </c>
      <c r="H146" s="11"/>
    </row>
    <row r="147" spans="1:8" x14ac:dyDescent="0.3">
      <c r="A147" s="3">
        <v>38442</v>
      </c>
      <c r="B147" s="5">
        <v>2875.9767633444299</v>
      </c>
      <c r="C147" s="5">
        <v>1518.2</v>
      </c>
      <c r="D147" s="5">
        <f ca="1">F_Udlaansgab[[#This Row],[Udlån (mia. kr.)]]/F_Udlaansgab[[#This Row],[BNP (mia. kr.)]]*100</f>
        <v>189.43332652775851</v>
      </c>
      <c r="E147" s="5">
        <v>166.70047822188525</v>
      </c>
      <c r="F147" s="5">
        <f ca="1">F_Udlaansgab[[#This Row],[Udlån/BNP (pct. af BNP)]]-F_Udlaansgab[[#This Row],[Trend]]</f>
        <v>22.732848305873262</v>
      </c>
      <c r="G147" s="8">
        <f ca="1">2</f>
        <v>2</v>
      </c>
      <c r="H147" s="11"/>
    </row>
    <row r="148" spans="1:8" x14ac:dyDescent="0.3">
      <c r="A148" s="3">
        <v>38533</v>
      </c>
      <c r="B148" s="5">
        <v>2984.4606198222518</v>
      </c>
      <c r="C148" s="5">
        <v>1544</v>
      </c>
      <c r="D148" s="5">
        <f ca="1">F_Udlaansgab[[#This Row],[Udlån (mia. kr.)]]/F_Udlaansgab[[#This Row],[BNP (mia. kr.)]]*100</f>
        <v>193.29408159470543</v>
      </c>
      <c r="E148" s="5">
        <v>168.67351493469511</v>
      </c>
      <c r="F148" s="5">
        <f ca="1">F_Udlaansgab[[#This Row],[Udlån/BNP (pct. af BNP)]]-F_Udlaansgab[[#This Row],[Trend]]</f>
        <v>24.620566660010326</v>
      </c>
      <c r="G148" s="8">
        <f ca="1">2</f>
        <v>2</v>
      </c>
      <c r="H148" s="11"/>
    </row>
    <row r="149" spans="1:8" x14ac:dyDescent="0.3">
      <c r="A149" s="3">
        <v>38625</v>
      </c>
      <c r="B149" s="5">
        <v>3076.1938053530776</v>
      </c>
      <c r="C149" s="5">
        <v>1566.6000000000001</v>
      </c>
      <c r="D149" s="5">
        <f ca="1">F_Udlaansgab[[#This Row],[Udlån (mia. kr.)]]/F_Udlaansgab[[#This Row],[BNP (mia. kr.)]]*100</f>
        <v>196.36115188006366</v>
      </c>
      <c r="E149" s="5">
        <v>170.74433071683342</v>
      </c>
      <c r="F149" s="5">
        <f ca="1">F_Udlaansgab[[#This Row],[Udlån/BNP (pct. af BNP)]]-F_Udlaansgab[[#This Row],[Trend]]</f>
        <v>25.616821163230242</v>
      </c>
      <c r="G149" s="8">
        <f ca="1">2</f>
        <v>2</v>
      </c>
      <c r="H149" s="11"/>
    </row>
    <row r="150" spans="1:8" x14ac:dyDescent="0.3">
      <c r="A150" s="3">
        <v>38717</v>
      </c>
      <c r="B150" s="5">
        <v>3214.4083148730106</v>
      </c>
      <c r="C150" s="5">
        <v>1586.1</v>
      </c>
      <c r="D150" s="5">
        <f ca="1">F_Udlaansgab[[#This Row],[Udlån (mia. kr.)]]/F_Udlaansgab[[#This Row],[BNP (mia. kr.)]]*100</f>
        <v>202.66113831870695</v>
      </c>
      <c r="E150" s="5">
        <v>173.08603433950631</v>
      </c>
      <c r="F150" s="5">
        <f ca="1">F_Udlaansgab[[#This Row],[Udlån/BNP (pct. af BNP)]]-F_Udlaansgab[[#This Row],[Trend]]</f>
        <v>29.575103979200634</v>
      </c>
      <c r="G150" s="8">
        <f ca="1">2</f>
        <v>2</v>
      </c>
      <c r="H150" s="11"/>
    </row>
    <row r="151" spans="1:8" x14ac:dyDescent="0.3">
      <c r="A151" s="3">
        <v>38807</v>
      </c>
      <c r="B151" s="5">
        <v>3366.6886631435905</v>
      </c>
      <c r="C151" s="5">
        <v>1613</v>
      </c>
      <c r="D151" s="5">
        <f ca="1">F_Udlaansgab[[#This Row],[Udlån (mia. kr.)]]/F_Udlaansgab[[#This Row],[BNP (mia. kr.)]]*100</f>
        <v>208.72217378447556</v>
      </c>
      <c r="E151" s="5">
        <v>175.67681557823508</v>
      </c>
      <c r="F151" s="5">
        <f ca="1">F_Udlaansgab[[#This Row],[Udlån/BNP (pct. af BNP)]]-F_Udlaansgab[[#This Row],[Trend]]</f>
        <v>33.045358206240479</v>
      </c>
      <c r="G151" s="8">
        <f ca="1">2</f>
        <v>2</v>
      </c>
      <c r="H151" s="11"/>
    </row>
    <row r="152" spans="1:8" x14ac:dyDescent="0.3">
      <c r="A152" s="3">
        <v>38898</v>
      </c>
      <c r="B152" s="5">
        <v>3521.3860636954882</v>
      </c>
      <c r="C152" s="5">
        <v>1639.4</v>
      </c>
      <c r="D152" s="5">
        <f ca="1">F_Udlaansgab[[#This Row],[Udlån (mia. kr.)]]/F_Udlaansgab[[#This Row],[BNP (mia. kr.)]]*100</f>
        <v>214.79724677903425</v>
      </c>
      <c r="E152" s="5">
        <v>178.5091507799724</v>
      </c>
      <c r="F152" s="5">
        <f ca="1">F_Udlaansgab[[#This Row],[Udlån/BNP (pct. af BNP)]]-F_Udlaansgab[[#This Row],[Trend]]</f>
        <v>36.288095999061852</v>
      </c>
      <c r="G152" s="8">
        <f ca="1">2</f>
        <v>2</v>
      </c>
      <c r="H152" s="11"/>
    </row>
    <row r="153" spans="1:8" x14ac:dyDescent="0.3">
      <c r="A153" s="3">
        <v>38990</v>
      </c>
      <c r="B153" s="5">
        <v>3658.569466246608</v>
      </c>
      <c r="C153" s="5">
        <v>1665.1</v>
      </c>
      <c r="D153" s="5">
        <f ca="1">F_Udlaansgab[[#This Row],[Udlån (mia. kr.)]]/F_Udlaansgab[[#This Row],[BNP (mia. kr.)]]*100</f>
        <v>219.72070543790812</v>
      </c>
      <c r="E153" s="5">
        <v>181.51178485668035</v>
      </c>
      <c r="F153" s="5">
        <f ca="1">F_Udlaansgab[[#This Row],[Udlån/BNP (pct. af BNP)]]-F_Udlaansgab[[#This Row],[Trend]]</f>
        <v>38.208920581227773</v>
      </c>
      <c r="G153" s="8">
        <f ca="1">2</f>
        <v>2</v>
      </c>
      <c r="H153" s="11"/>
    </row>
    <row r="154" spans="1:8" x14ac:dyDescent="0.3">
      <c r="A154" s="3">
        <v>39082</v>
      </c>
      <c r="B154" s="5">
        <v>3794.6186597700002</v>
      </c>
      <c r="C154" s="5">
        <v>1682.3</v>
      </c>
      <c r="D154" s="5">
        <f ca="1">F_Udlaansgab[[#This Row],[Udlån (mia. kr.)]]/F_Udlaansgab[[#This Row],[BNP (mia. kr.)]]*100</f>
        <v>225.56135408488382</v>
      </c>
      <c r="E154" s="5">
        <v>184.72854489245492</v>
      </c>
      <c r="F154" s="5">
        <f ca="1">F_Udlaansgab[[#This Row],[Udlån/BNP (pct. af BNP)]]-F_Udlaansgab[[#This Row],[Trend]]</f>
        <v>40.832809192428897</v>
      </c>
      <c r="G154" s="8">
        <f ca="1">2</f>
        <v>2</v>
      </c>
      <c r="H154" s="11"/>
    </row>
    <row r="155" spans="1:8" x14ac:dyDescent="0.3">
      <c r="A155" s="3">
        <v>39172</v>
      </c>
      <c r="B155" s="5">
        <v>3868.0216123318769</v>
      </c>
      <c r="C155" s="5">
        <v>1698.8000000000002</v>
      </c>
      <c r="D155" s="5">
        <f ca="1">F_Udlaansgab[[#This Row],[Udlån (mia. kr.)]]/F_Udlaansgab[[#This Row],[BNP (mia. kr.)]]*100</f>
        <v>227.69140642405677</v>
      </c>
      <c r="E155" s="5">
        <v>187.94868083523824</v>
      </c>
      <c r="F155" s="5">
        <f ca="1">F_Udlaansgab[[#This Row],[Udlån/BNP (pct. af BNP)]]-F_Udlaansgab[[#This Row],[Trend]]</f>
        <v>39.74272558881853</v>
      </c>
      <c r="G155" s="8">
        <f ca="1">2</f>
        <v>2</v>
      </c>
      <c r="H155" s="11"/>
    </row>
    <row r="156" spans="1:8" x14ac:dyDescent="0.3">
      <c r="A156" s="3">
        <v>39263</v>
      </c>
      <c r="B156" s="5">
        <v>3919.2064530415564</v>
      </c>
      <c r="C156" s="5">
        <v>1703.1000000000001</v>
      </c>
      <c r="D156" s="5">
        <f ca="1">F_Udlaansgab[[#This Row],[Udlån (mia. kr.)]]/F_Udlaansgab[[#This Row],[BNP (mia. kr.)]]*100</f>
        <v>230.12192196826703</v>
      </c>
      <c r="E156" s="5">
        <v>191.18676932161495</v>
      </c>
      <c r="F156" s="5">
        <f ca="1">F_Udlaansgab[[#This Row],[Udlån/BNP (pct. af BNP)]]-F_Udlaansgab[[#This Row],[Trend]]</f>
        <v>38.935152646652085</v>
      </c>
      <c r="G156" s="8">
        <f ca="1">2</f>
        <v>2</v>
      </c>
      <c r="H156" s="11"/>
    </row>
    <row r="157" spans="1:8" x14ac:dyDescent="0.3">
      <c r="A157" s="3">
        <v>39355</v>
      </c>
      <c r="B157" s="5">
        <v>4004.0483818522762</v>
      </c>
      <c r="C157" s="5">
        <v>1714.3</v>
      </c>
      <c r="D157" s="5">
        <f ca="1">F_Udlaansgab[[#This Row],[Udlån (mia. kr.)]]/F_Udlaansgab[[#This Row],[BNP (mia. kr.)]]*100</f>
        <v>233.5675425451949</v>
      </c>
      <c r="E157" s="5">
        <v>194.49613276582781</v>
      </c>
      <c r="F157" s="5">
        <f ca="1">F_Udlaansgab[[#This Row],[Udlån/BNP (pct. af BNP)]]-F_Udlaansgab[[#This Row],[Trend]]</f>
        <v>39.071409779367087</v>
      </c>
      <c r="G157" s="8">
        <f ca="1">2</f>
        <v>2</v>
      </c>
      <c r="H157" s="11"/>
    </row>
    <row r="158" spans="1:8" x14ac:dyDescent="0.3">
      <c r="A158" s="3">
        <v>39447</v>
      </c>
      <c r="B158" s="5">
        <v>4153.5870821218414</v>
      </c>
      <c r="C158" s="5">
        <v>1738.9</v>
      </c>
      <c r="D158" s="5">
        <f ca="1">F_Udlaansgab[[#This Row],[Udlån (mia. kr.)]]/F_Udlaansgab[[#This Row],[BNP (mia. kr.)]]*100</f>
        <v>238.86290655712469</v>
      </c>
      <c r="E158" s="5">
        <v>197.97430230998114</v>
      </c>
      <c r="F158" s="5">
        <f ca="1">F_Udlaansgab[[#This Row],[Udlån/BNP (pct. af BNP)]]-F_Udlaansgab[[#This Row],[Trend]]</f>
        <v>40.888604247143547</v>
      </c>
      <c r="G158" s="8">
        <f ca="1">2</f>
        <v>2</v>
      </c>
      <c r="H158" s="11"/>
    </row>
    <row r="159" spans="1:8" x14ac:dyDescent="0.3">
      <c r="A159" s="3">
        <v>39538</v>
      </c>
      <c r="B159" s="5">
        <v>4244.9829008076504</v>
      </c>
      <c r="C159" s="5">
        <v>1755.6</v>
      </c>
      <c r="D159" s="5">
        <f ca="1">F_Udlaansgab[[#This Row],[Udlån (mia. kr.)]]/F_Udlaansgab[[#This Row],[BNP (mia. kr.)]]*100</f>
        <v>241.79670202823254</v>
      </c>
      <c r="E159" s="5">
        <v>201.48559624044296</v>
      </c>
      <c r="F159" s="5">
        <f ca="1">F_Udlaansgab[[#This Row],[Udlån/BNP (pct. af BNP)]]-F_Udlaansgab[[#This Row],[Trend]]</f>
        <v>40.311105787789586</v>
      </c>
      <c r="G159" s="8">
        <f ca="1">2</f>
        <v>2</v>
      </c>
      <c r="H159" s="11"/>
    </row>
    <row r="160" spans="1:8" x14ac:dyDescent="0.3">
      <c r="A160" s="3">
        <v>39629</v>
      </c>
      <c r="B160" s="5">
        <v>4327.6670094886713</v>
      </c>
      <c r="C160" s="5">
        <v>1780.5</v>
      </c>
      <c r="D160" s="5">
        <f ca="1">F_Udlaansgab[[#This Row],[Udlån (mia. kr.)]]/F_Udlaansgab[[#This Row],[BNP (mia. kr.)]]*100</f>
        <v>243.05908505974006</v>
      </c>
      <c r="E160" s="5">
        <v>204.93584358966257</v>
      </c>
      <c r="F160" s="5">
        <f ca="1">F_Udlaansgab[[#This Row],[Udlån/BNP (pct. af BNP)]]-F_Udlaansgab[[#This Row],[Trend]]</f>
        <v>38.123241470077488</v>
      </c>
      <c r="G160" s="8">
        <f ca="1">2</f>
        <v>2</v>
      </c>
      <c r="H160" s="11"/>
    </row>
    <row r="161" spans="1:8" x14ac:dyDescent="0.3">
      <c r="A161" s="3">
        <v>39721</v>
      </c>
      <c r="B161" s="5">
        <v>4392.9482644738628</v>
      </c>
      <c r="C161" s="5">
        <v>1802.1</v>
      </c>
      <c r="D161" s="5">
        <f ca="1">F_Udlaansgab[[#This Row],[Udlån (mia. kr.)]]/F_Udlaansgab[[#This Row],[BNP (mia. kr.)]]*100</f>
        <v>243.7682850271274</v>
      </c>
      <c r="E161" s="5">
        <v>208.29474423137188</v>
      </c>
      <c r="F161" s="5">
        <f ca="1">F_Udlaansgab[[#This Row],[Udlån/BNP (pct. af BNP)]]-F_Udlaansgab[[#This Row],[Trend]]</f>
        <v>35.473540795755525</v>
      </c>
      <c r="G161" s="8">
        <f ca="1">2</f>
        <v>2</v>
      </c>
      <c r="H161" s="11"/>
    </row>
    <row r="162" spans="1:8" x14ac:dyDescent="0.3">
      <c r="A162" s="3">
        <v>39813</v>
      </c>
      <c r="B162" s="5">
        <v>4425.5632171700545</v>
      </c>
      <c r="C162" s="5">
        <v>1801.5</v>
      </c>
      <c r="D162" s="5">
        <f ca="1">F_Udlaansgab[[#This Row],[Udlån (mia. kr.)]]/F_Udlaansgab[[#This Row],[BNP (mia. kr.)]]*100</f>
        <v>245.6599065872914</v>
      </c>
      <c r="E162" s="5">
        <v>211.62792297023441</v>
      </c>
      <c r="F162" s="5">
        <f ca="1">F_Udlaansgab[[#This Row],[Udlån/BNP (pct. af BNP)]]-F_Udlaansgab[[#This Row],[Trend]]</f>
        <v>34.031983617056994</v>
      </c>
      <c r="G162" s="8">
        <f ca="1">2</f>
        <v>2</v>
      </c>
      <c r="H162" s="11"/>
    </row>
    <row r="163" spans="1:8" x14ac:dyDescent="0.3">
      <c r="A163" s="3">
        <v>39903</v>
      </c>
      <c r="B163" s="5">
        <v>4490.1802147979333</v>
      </c>
      <c r="C163" s="5">
        <v>1789.5</v>
      </c>
      <c r="D163" s="5">
        <f ca="1">F_Udlaansgab[[#This Row],[Udlån (mia. kr.)]]/F_Udlaansgab[[#This Row],[BNP (mia. kr.)]]*100</f>
        <v>250.91814556009683</v>
      </c>
      <c r="E163" s="5">
        <v>215.11879312305803</v>
      </c>
      <c r="F163" s="5">
        <f ca="1">F_Udlaansgab[[#This Row],[Udlån/BNP (pct. af BNP)]]-F_Udlaansgab[[#This Row],[Trend]]</f>
        <v>35.799352437038806</v>
      </c>
      <c r="G163" s="8">
        <f ca="1">2</f>
        <v>2</v>
      </c>
      <c r="H163" s="11"/>
    </row>
    <row r="164" spans="1:8" x14ac:dyDescent="0.3">
      <c r="A164" s="3">
        <v>39994</v>
      </c>
      <c r="B164" s="5">
        <v>4480.152105548812</v>
      </c>
      <c r="C164" s="5">
        <v>1759.4</v>
      </c>
      <c r="D164" s="5">
        <f ca="1">F_Udlaansgab[[#This Row],[Udlån (mia. kr.)]]/F_Udlaansgab[[#This Row],[BNP (mia. kr.)]]*100</f>
        <v>254.64090630605955</v>
      </c>
      <c r="E164" s="5">
        <v>218.67741676488393</v>
      </c>
      <c r="F164" s="5">
        <f ca="1">F_Udlaansgab[[#This Row],[Udlån/BNP (pct. af BNP)]]-F_Udlaansgab[[#This Row],[Trend]]</f>
        <v>35.963489541175619</v>
      </c>
      <c r="G164" s="8">
        <f ca="1">2</f>
        <v>2</v>
      </c>
      <c r="H164" s="11"/>
    </row>
    <row r="165" spans="1:8" x14ac:dyDescent="0.3">
      <c r="A165" s="3">
        <v>40086</v>
      </c>
      <c r="B165" s="5">
        <v>4537.0383826003763</v>
      </c>
      <c r="C165" s="5">
        <v>1734.3</v>
      </c>
      <c r="D165" s="5">
        <f ca="1">F_Udlaansgab[[#This Row],[Udlån (mia. kr.)]]/F_Udlaansgab[[#This Row],[BNP (mia. kr.)]]*100</f>
        <v>261.60631854929227</v>
      </c>
      <c r="E165" s="5">
        <v>222.47777236971706</v>
      </c>
      <c r="F165" s="5">
        <f ca="1">F_Udlaansgab[[#This Row],[Udlån/BNP (pct. af BNP)]]-F_Udlaansgab[[#This Row],[Trend]]</f>
        <v>39.12854617957521</v>
      </c>
      <c r="G165" s="8">
        <f ca="1">2</f>
        <v>2</v>
      </c>
      <c r="H165" s="11"/>
    </row>
    <row r="166" spans="1:8" x14ac:dyDescent="0.3">
      <c r="A166" s="3">
        <v>40178</v>
      </c>
      <c r="B166" s="5">
        <v>4584.8274322268808</v>
      </c>
      <c r="C166" s="5">
        <v>1722.1000000000001</v>
      </c>
      <c r="D166" s="5">
        <f ca="1">F_Udlaansgab[[#This Row],[Udlån (mia. kr.)]]/F_Udlaansgab[[#This Row],[BNP (mia. kr.)]]*100</f>
        <v>266.23468046146451</v>
      </c>
      <c r="E166" s="5">
        <v>226.38361284626973</v>
      </c>
      <c r="F166" s="5">
        <f ca="1">F_Udlaansgab[[#This Row],[Udlån/BNP (pct. af BNP)]]-F_Udlaansgab[[#This Row],[Trend]]</f>
        <v>39.851067615194779</v>
      </c>
      <c r="G166" s="8">
        <f ca="1">2</f>
        <v>2</v>
      </c>
      <c r="H166" s="11"/>
    </row>
    <row r="167" spans="1:8" x14ac:dyDescent="0.3">
      <c r="A167" s="3">
        <v>40268</v>
      </c>
      <c r="B167" s="5">
        <v>4630.6602504498751</v>
      </c>
      <c r="C167" s="5">
        <v>1731.8</v>
      </c>
      <c r="D167" s="5">
        <f ca="1">F_Udlaansgab[[#This Row],[Udlån (mia. kr.)]]/F_Udlaansgab[[#This Row],[BNP (mia. kr.)]]*100</f>
        <v>267.39001330695669</v>
      </c>
      <c r="E167" s="5">
        <v>230.20023535603718</v>
      </c>
      <c r="F167" s="5">
        <f ca="1">F_Udlaansgab[[#This Row],[Udlån/BNP (pct. af BNP)]]-F_Udlaansgab[[#This Row],[Trend]]</f>
        <v>37.189777950919506</v>
      </c>
      <c r="G167" s="8">
        <f ca="1">2</f>
        <v>2</v>
      </c>
      <c r="H167" s="11"/>
    </row>
    <row r="168" spans="1:8" x14ac:dyDescent="0.3">
      <c r="A168" s="3">
        <v>40359</v>
      </c>
      <c r="B168" s="5">
        <v>4634.4726015997894</v>
      </c>
      <c r="C168" s="5">
        <v>1759.8000000000002</v>
      </c>
      <c r="D168" s="5">
        <f ca="1">F_Udlaansgab[[#This Row],[Udlån (mia. kr.)]]/F_Udlaansgab[[#This Row],[BNP (mia. kr.)]]*100</f>
        <v>263.35223329922655</v>
      </c>
      <c r="E168" s="5">
        <v>233.64427538077339</v>
      </c>
      <c r="F168" s="5">
        <f ca="1">F_Udlaansgab[[#This Row],[Udlån/BNP (pct. af BNP)]]-F_Udlaansgab[[#This Row],[Trend]]</f>
        <v>29.707957918453161</v>
      </c>
      <c r="G168" s="8">
        <f ca="1">2</f>
        <v>2</v>
      </c>
      <c r="H168" s="11"/>
    </row>
    <row r="169" spans="1:8" x14ac:dyDescent="0.3">
      <c r="A169" s="3">
        <v>40451</v>
      </c>
      <c r="B169" s="5">
        <v>4619.4786429392825</v>
      </c>
      <c r="C169" s="5">
        <v>1786.3999999999999</v>
      </c>
      <c r="D169" s="5">
        <f ca="1">F_Udlaansgab[[#This Row],[Udlån (mia. kr.)]]/F_Udlaansgab[[#This Row],[BNP (mia. kr.)]]*100</f>
        <v>258.59150486673104</v>
      </c>
      <c r="E169" s="5">
        <v>236.6850616422239</v>
      </c>
      <c r="F169" s="5">
        <f ca="1">F_Udlaansgab[[#This Row],[Udlån/BNP (pct. af BNP)]]-F_Udlaansgab[[#This Row],[Trend]]</f>
        <v>21.906443224507143</v>
      </c>
      <c r="G169" s="8">
        <f ca="1">2</f>
        <v>2</v>
      </c>
      <c r="H169" s="11"/>
    </row>
    <row r="170" spans="1:8" x14ac:dyDescent="0.3">
      <c r="A170" s="3">
        <v>40543</v>
      </c>
      <c r="B170" s="5">
        <v>4600.2749530200308</v>
      </c>
      <c r="C170" s="5">
        <v>1810.9</v>
      </c>
      <c r="D170" s="5">
        <f ca="1">F_Udlaansgab[[#This Row],[Udlån (mia. kr.)]]/F_Udlaansgab[[#This Row],[BNP (mia. kr.)]]*100</f>
        <v>254.03252266939259</v>
      </c>
      <c r="E170" s="5">
        <v>239.34370668726135</v>
      </c>
      <c r="F170" s="5">
        <f ca="1">F_Udlaansgab[[#This Row],[Udlån/BNP (pct. af BNP)]]-F_Udlaansgab[[#This Row],[Trend]]</f>
        <v>14.688815982131246</v>
      </c>
      <c r="G170" s="8">
        <f ca="1">2</f>
        <v>2</v>
      </c>
      <c r="H170" s="11"/>
    </row>
    <row r="171" spans="1:8" x14ac:dyDescent="0.3">
      <c r="A171" s="3">
        <v>40633</v>
      </c>
      <c r="B171" s="5">
        <v>4632.3119402983002</v>
      </c>
      <c r="C171" s="5">
        <v>1830.1000000000001</v>
      </c>
      <c r="D171" s="5">
        <f ca="1">F_Udlaansgab[[#This Row],[Udlån (mia. kr.)]]/F_Udlaansgab[[#This Row],[BNP (mia. kr.)]]*100</f>
        <v>253.11796843332607</v>
      </c>
      <c r="E171" s="5">
        <v>241.82943034044288</v>
      </c>
      <c r="F171" s="5">
        <f ca="1">F_Udlaansgab[[#This Row],[Udlån/BNP (pct. af BNP)]]-F_Udlaansgab[[#This Row],[Trend]]</f>
        <v>11.288538092883186</v>
      </c>
      <c r="G171" s="8">
        <f ca="1">2</f>
        <v>2</v>
      </c>
      <c r="H171" s="11"/>
    </row>
    <row r="172" spans="1:8" x14ac:dyDescent="0.3">
      <c r="A172" s="3">
        <v>40724</v>
      </c>
      <c r="B172" s="5">
        <v>4668.3530710691048</v>
      </c>
      <c r="C172" s="5">
        <v>1842.1</v>
      </c>
      <c r="D172" s="5">
        <f ca="1">F_Udlaansgab[[#This Row],[Udlån (mia. kr.)]]/F_Udlaansgab[[#This Row],[BNP (mia. kr.)]]*100</f>
        <v>253.42560507405162</v>
      </c>
      <c r="E172" s="5">
        <v>244.21333870650122</v>
      </c>
      <c r="F172" s="5">
        <f ca="1">F_Udlaansgab[[#This Row],[Udlån/BNP (pct. af BNP)]]-F_Udlaansgab[[#This Row],[Trend]]</f>
        <v>9.2122663675503986</v>
      </c>
      <c r="G172" s="8">
        <f ca="1">2</f>
        <v>2</v>
      </c>
      <c r="H172" s="11"/>
    </row>
    <row r="173" spans="1:8" x14ac:dyDescent="0.3">
      <c r="A173" s="3">
        <v>40816</v>
      </c>
      <c r="B173" s="5">
        <v>4783.0742763042344</v>
      </c>
      <c r="C173" s="5">
        <v>1842.8000000000002</v>
      </c>
      <c r="D173" s="5">
        <f ca="1">F_Udlaansgab[[#This Row],[Udlån (mia. kr.)]]/F_Udlaansgab[[#This Row],[BNP (mia. kr.)]]*100</f>
        <v>259.55471436424102</v>
      </c>
      <c r="E173" s="5">
        <v>246.81631917252344</v>
      </c>
      <c r="F173" s="5">
        <f ca="1">F_Udlaansgab[[#This Row],[Udlån/BNP (pct. af BNP)]]-F_Udlaansgab[[#This Row],[Trend]]</f>
        <v>12.738395191717586</v>
      </c>
      <c r="G173" s="8">
        <f ca="1">2</f>
        <v>2</v>
      </c>
      <c r="H173" s="11"/>
    </row>
    <row r="174" spans="1:8" x14ac:dyDescent="0.3">
      <c r="A174" s="3">
        <v>40908</v>
      </c>
      <c r="B174" s="5">
        <v>4834.8323592766719</v>
      </c>
      <c r="C174" s="5">
        <v>1846.8</v>
      </c>
      <c r="D174" s="5">
        <f ca="1">F_Udlaansgab[[#This Row],[Udlån (mia. kr.)]]/F_Udlaansgab[[#This Row],[BNP (mia. kr.)]]*100</f>
        <v>261.79512450057786</v>
      </c>
      <c r="E174" s="5">
        <v>249.41904574924257</v>
      </c>
      <c r="F174" s="5">
        <f ca="1">F_Udlaansgab[[#This Row],[Udlån/BNP (pct. af BNP)]]-F_Udlaansgab[[#This Row],[Trend]]</f>
        <v>12.376078751335285</v>
      </c>
      <c r="G174" s="8">
        <f ca="1">2</f>
        <v>2</v>
      </c>
      <c r="H174" s="11"/>
    </row>
    <row r="175" spans="1:8" x14ac:dyDescent="0.3">
      <c r="A175" s="3">
        <v>40999</v>
      </c>
      <c r="B175" s="5">
        <v>4897.3230165246714</v>
      </c>
      <c r="C175" s="5">
        <v>1854.6999999999998</v>
      </c>
      <c r="D175" s="5">
        <f ca="1">F_Udlaansgab[[#This Row],[Udlån (mia. kr.)]]/F_Udlaansgab[[#This Row],[BNP (mia. kr.)]]*100</f>
        <v>264.04933501507907</v>
      </c>
      <c r="E175" s="5">
        <v>252.02173001251467</v>
      </c>
      <c r="F175" s="5">
        <f ca="1">F_Udlaansgab[[#This Row],[Udlån/BNP (pct. af BNP)]]-F_Udlaansgab[[#This Row],[Trend]]</f>
        <v>12.0276050025644</v>
      </c>
      <c r="G175" s="8">
        <f ca="1">2</f>
        <v>2</v>
      </c>
      <c r="H175" s="11"/>
    </row>
    <row r="176" spans="1:8" x14ac:dyDescent="0.3">
      <c r="A176" s="3">
        <v>41090</v>
      </c>
      <c r="B176" s="5">
        <v>4925.8215136192166</v>
      </c>
      <c r="C176" s="5">
        <v>1865.8</v>
      </c>
      <c r="D176" s="5">
        <f ca="1">F_Udlaansgab[[#This Row],[Udlån (mia. kr.)]]/F_Udlaansgab[[#This Row],[BNP (mia. kr.)]]*100</f>
        <v>264.00586952616663</v>
      </c>
      <c r="E176" s="5">
        <v>254.49813328681006</v>
      </c>
      <c r="F176" s="5">
        <f ca="1">F_Udlaansgab[[#This Row],[Udlån/BNP (pct. af BNP)]]-F_Udlaansgab[[#This Row],[Trend]]</f>
        <v>9.507736239356575</v>
      </c>
      <c r="G176" s="8">
        <f ca="1">2</f>
        <v>2</v>
      </c>
      <c r="H176" s="11"/>
    </row>
    <row r="177" spans="1:8" x14ac:dyDescent="0.3">
      <c r="A177" s="3">
        <v>41182</v>
      </c>
      <c r="B177" s="5">
        <v>4910.9916537639838</v>
      </c>
      <c r="C177" s="5">
        <v>1883.4</v>
      </c>
      <c r="D177" s="5">
        <f ca="1">F_Udlaansgab[[#This Row],[Udlån (mia. kr.)]]/F_Udlaansgab[[#This Row],[BNP (mia. kr.)]]*100</f>
        <v>260.75138864627712</v>
      </c>
      <c r="E177" s="5">
        <v>256.67562236081693</v>
      </c>
      <c r="F177" s="5">
        <f ca="1">F_Udlaansgab[[#This Row],[Udlån/BNP (pct. af BNP)]]-F_Udlaansgab[[#This Row],[Trend]]</f>
        <v>4.0757662854601904</v>
      </c>
      <c r="G177" s="8">
        <f ca="1">2</f>
        <v>2</v>
      </c>
      <c r="H177" s="11"/>
    </row>
    <row r="178" spans="1:8" x14ac:dyDescent="0.3">
      <c r="A178" s="3">
        <v>41274</v>
      </c>
      <c r="B178" s="5">
        <v>4987.7191779732366</v>
      </c>
      <c r="C178" s="5">
        <v>1895</v>
      </c>
      <c r="D178" s="5">
        <f ca="1">F_Udlaansgab[[#This Row],[Udlån (mia. kr.)]]/F_Udlaansgab[[#This Row],[BNP (mia. kr.)]]*100</f>
        <v>263.20417825716288</v>
      </c>
      <c r="E178" s="5">
        <v>258.87443742662509</v>
      </c>
      <c r="F178" s="5">
        <f ca="1">F_Udlaansgab[[#This Row],[Udlån/BNP (pct. af BNP)]]-F_Udlaansgab[[#This Row],[Trend]]</f>
        <v>4.3297408305377871</v>
      </c>
      <c r="G178" s="8">
        <f ca="1">2</f>
        <v>2</v>
      </c>
      <c r="H178" s="11"/>
    </row>
    <row r="179" spans="1:8" x14ac:dyDescent="0.3">
      <c r="A179" s="3">
        <v>41364</v>
      </c>
      <c r="B179" s="5">
        <v>4974.1284568756455</v>
      </c>
      <c r="C179" s="5">
        <v>1901.7</v>
      </c>
      <c r="D179" s="5">
        <f ca="1">F_Udlaansgab[[#This Row],[Udlån (mia. kr.)]]/F_Udlaansgab[[#This Row],[BNP (mia. kr.)]]*100</f>
        <v>261.56220523088001</v>
      </c>
      <c r="E179" s="5">
        <v>260.86979044693686</v>
      </c>
      <c r="F179" s="5">
        <f ca="1">F_Udlaansgab[[#This Row],[Udlån/BNP (pct. af BNP)]]-F_Udlaansgab[[#This Row],[Trend]]</f>
        <v>0.69241478394314981</v>
      </c>
      <c r="G179" s="8">
        <f ca="1">2</f>
        <v>2</v>
      </c>
      <c r="H179" s="11"/>
    </row>
    <row r="180" spans="1:8" x14ac:dyDescent="0.3">
      <c r="A180" s="3">
        <v>41455</v>
      </c>
      <c r="B180" s="5">
        <v>4953.7956497270707</v>
      </c>
      <c r="C180" s="5">
        <v>1911.5</v>
      </c>
      <c r="D180" s="5">
        <f ca="1">F_Udlaansgab[[#This Row],[Udlån (mia. kr.)]]/F_Udlaansgab[[#This Row],[BNP (mia. kr.)]]*100</f>
        <v>259.15750194753178</v>
      </c>
      <c r="E180" s="5">
        <v>262.62549885245568</v>
      </c>
      <c r="F180" s="5">
        <f ca="1">F_Udlaansgab[[#This Row],[Udlån/BNP (pct. af BNP)]]-F_Udlaansgab[[#This Row],[Trend]]</f>
        <v>-3.4679969049238935</v>
      </c>
      <c r="G180" s="8">
        <f ca="1">2</f>
        <v>2</v>
      </c>
      <c r="H180" s="11"/>
    </row>
    <row r="181" spans="1:8" x14ac:dyDescent="0.3">
      <c r="A181" s="3">
        <v>41547</v>
      </c>
      <c r="B181" s="5">
        <v>4952.9183780583626</v>
      </c>
      <c r="C181" s="5">
        <v>1919.6000000000001</v>
      </c>
      <c r="D181" s="5">
        <f ca="1">F_Udlaansgab[[#This Row],[Udlån (mia. kr.)]]/F_Udlaansgab[[#This Row],[BNP (mia. kr.)]]*100</f>
        <v>258.01825265984382</v>
      </c>
      <c r="E181" s="5">
        <v>264.21750837000582</v>
      </c>
      <c r="F181" s="5">
        <f ca="1">F_Udlaansgab[[#This Row],[Udlån/BNP (pct. af BNP)]]-F_Udlaansgab[[#This Row],[Trend]]</f>
        <v>-6.1992557101619923</v>
      </c>
      <c r="G181" s="8">
        <f ca="1">2</f>
        <v>2</v>
      </c>
      <c r="H181" s="11"/>
    </row>
    <row r="182" spans="1:8" x14ac:dyDescent="0.3">
      <c r="A182" s="3">
        <v>41639</v>
      </c>
      <c r="B182" s="5">
        <v>4858.2039636662175</v>
      </c>
      <c r="C182" s="5">
        <v>1929.7</v>
      </c>
      <c r="D182" s="5">
        <f ca="1">F_Udlaansgab[[#This Row],[Udlån (mia. kr.)]]/F_Udlaansgab[[#This Row],[BNP (mia. kr.)]]*100</f>
        <v>251.75954623341542</v>
      </c>
      <c r="E182" s="5">
        <v>265.3705236687203</v>
      </c>
      <c r="F182" s="5">
        <f ca="1">F_Udlaansgab[[#This Row],[Udlån/BNP (pct. af BNP)]]-F_Udlaansgab[[#This Row],[Trend]]</f>
        <v>-13.610977435304875</v>
      </c>
      <c r="G182" s="8">
        <f ca="1">2</f>
        <v>2</v>
      </c>
      <c r="H182" s="11"/>
    </row>
    <row r="183" spans="1:8" x14ac:dyDescent="0.3">
      <c r="A183" s="3">
        <v>41729</v>
      </c>
      <c r="B183" s="5">
        <v>4885.9625721184002</v>
      </c>
      <c r="C183" s="5">
        <v>1945</v>
      </c>
      <c r="D183" s="5">
        <f ca="1">F_Udlaansgab[[#This Row],[Udlån (mia. kr.)]]/F_Udlaansgab[[#This Row],[BNP (mia. kr.)]]*100</f>
        <v>251.20630190840103</v>
      </c>
      <c r="E183" s="5">
        <v>266.40928154135713</v>
      </c>
      <c r="F183" s="5">
        <f ca="1">F_Udlaansgab[[#This Row],[Udlån/BNP (pct. af BNP)]]-F_Udlaansgab[[#This Row],[Trend]]</f>
        <v>-15.202979632956101</v>
      </c>
      <c r="G183" s="8">
        <f ca="1">2</f>
        <v>2</v>
      </c>
      <c r="H183" s="11"/>
    </row>
    <row r="184" spans="1:8" x14ac:dyDescent="0.3">
      <c r="A184" s="3">
        <v>41820</v>
      </c>
      <c r="B184" s="5">
        <v>4863.2211227162334</v>
      </c>
      <c r="C184" s="5">
        <v>1952.7</v>
      </c>
      <c r="D184" s="5">
        <f ca="1">F_Udlaansgab[[#This Row],[Udlån (mia. kr.)]]/F_Udlaansgab[[#This Row],[BNP (mia. kr.)]]*100</f>
        <v>249.05111500569637</v>
      </c>
      <c r="E184" s="5">
        <v>267.24995704701593</v>
      </c>
      <c r="F184" s="5">
        <f ca="1">F_Udlaansgab[[#This Row],[Udlån/BNP (pct. af BNP)]]-F_Udlaansgab[[#This Row],[Trend]]</f>
        <v>-18.198842041319551</v>
      </c>
      <c r="G184" s="8">
        <f ca="1">2</f>
        <v>2</v>
      </c>
      <c r="H184" s="11"/>
    </row>
    <row r="185" spans="1:8" x14ac:dyDescent="0.3">
      <c r="A185" s="3">
        <v>41912</v>
      </c>
      <c r="B185" s="5">
        <v>4990.0603804178281</v>
      </c>
      <c r="C185" s="5">
        <v>1964.2</v>
      </c>
      <c r="D185" s="5">
        <f ca="1">F_Udlaansgab[[#This Row],[Udlån (mia. kr.)]]/F_Udlaansgab[[#This Row],[BNP (mia. kr.)]]*100</f>
        <v>254.0505233895646</v>
      </c>
      <c r="E185" s="5">
        <v>268.29015112566452</v>
      </c>
      <c r="F185" s="5">
        <f ca="1">F_Udlaansgab[[#This Row],[Udlån/BNP (pct. af BNP)]]-F_Udlaansgab[[#This Row],[Trend]]</f>
        <v>-14.239627736099919</v>
      </c>
      <c r="G185" s="8">
        <f ca="1">2</f>
        <v>2</v>
      </c>
      <c r="H185" s="11"/>
    </row>
    <row r="186" spans="1:8" x14ac:dyDescent="0.3">
      <c r="A186" s="3">
        <v>42004</v>
      </c>
      <c r="B186" s="5">
        <v>5009.6139555256868</v>
      </c>
      <c r="C186" s="5">
        <v>1981.2</v>
      </c>
      <c r="D186" s="5">
        <f ca="1">F_Udlaansgab[[#This Row],[Udlån (mia. kr.)]]/F_Udlaansgab[[#This Row],[BNP (mia. kr.)]]*100</f>
        <v>252.85755882927958</v>
      </c>
      <c r="E186" s="5">
        <v>269.18630478354277</v>
      </c>
      <c r="F186" s="5">
        <f ca="1">F_Udlaansgab[[#This Row],[Udlån/BNP (pct. af BNP)]]-F_Udlaansgab[[#This Row],[Trend]]</f>
        <v>-16.328745954263184</v>
      </c>
      <c r="G186" s="8">
        <f ca="1">2</f>
        <v>2</v>
      </c>
      <c r="H186" s="11"/>
    </row>
    <row r="187" spans="1:8" x14ac:dyDescent="0.3">
      <c r="A187" s="3">
        <v>42094</v>
      </c>
      <c r="B187" s="5">
        <v>5053.7418072965384</v>
      </c>
      <c r="C187" s="5">
        <v>1997.5</v>
      </c>
      <c r="D187" s="5">
        <f ca="1">F_Udlaansgab[[#This Row],[Udlån (mia. kr.)]]/F_Udlaansgab[[#This Row],[BNP (mia. kr.)]]*100</f>
        <v>253.00334454550878</v>
      </c>
      <c r="E187" s="5">
        <v>270.01631764204615</v>
      </c>
      <c r="F187" s="5">
        <f ca="1">F_Udlaansgab[[#This Row],[Udlån/BNP (pct. af BNP)]]-F_Udlaansgab[[#This Row],[Trend]]</f>
        <v>-17.012973096537365</v>
      </c>
      <c r="G187" s="8">
        <f ca="1">2</f>
        <v>2</v>
      </c>
      <c r="H187" s="11"/>
    </row>
    <row r="188" spans="1:8" x14ac:dyDescent="0.3">
      <c r="A188" s="3">
        <v>42185</v>
      </c>
      <c r="B188" s="5">
        <v>5035.5848081372778</v>
      </c>
      <c r="C188" s="5">
        <v>2015.8000000000002</v>
      </c>
      <c r="D188" s="5">
        <f ca="1">F_Udlaansgab[[#This Row],[Udlån (mia. kr.)]]/F_Udlaansgab[[#This Row],[BNP (mia. kr.)]]*100</f>
        <v>249.80577478605403</v>
      </c>
      <c r="E188" s="5">
        <v>270.59987802016718</v>
      </c>
      <c r="F188" s="5">
        <f ca="1">F_Udlaansgab[[#This Row],[Udlån/BNP (pct. af BNP)]]-F_Udlaansgab[[#This Row],[Trend]]</f>
        <v>-20.794103234113152</v>
      </c>
      <c r="G188" s="8">
        <f ca="1">2</f>
        <v>2</v>
      </c>
      <c r="H188" s="11"/>
    </row>
    <row r="189" spans="1:8" x14ac:dyDescent="0.3">
      <c r="A189" s="3">
        <v>42277</v>
      </c>
      <c r="B189" s="5">
        <v>5116.1654375447652</v>
      </c>
      <c r="C189" s="5">
        <v>2028</v>
      </c>
      <c r="D189" s="5">
        <f ca="1">F_Udlaansgab[[#This Row],[Udlån (mia. kr.)]]/F_Udlaansgab[[#This Row],[BNP (mia. kr.)]]*100</f>
        <v>252.2764022457971</v>
      </c>
      <c r="E189" s="5">
        <v>271.25469959813637</v>
      </c>
      <c r="F189" s="5">
        <f ca="1">F_Udlaansgab[[#This Row],[Udlån/BNP (pct. af BNP)]]-F_Udlaansgab[[#This Row],[Trend]]</f>
        <v>-18.978297352339268</v>
      </c>
      <c r="G189" s="8">
        <f ca="1">2</f>
        <v>2</v>
      </c>
      <c r="H189" s="11"/>
    </row>
    <row r="190" spans="1:8" x14ac:dyDescent="0.3">
      <c r="A190" s="3">
        <v>42369</v>
      </c>
      <c r="B190" s="5">
        <v>5112.6467487439195</v>
      </c>
      <c r="C190" s="5">
        <v>2036.4</v>
      </c>
      <c r="D190" s="5">
        <f ca="1">F_Udlaansgab[[#This Row],[Udlån (mia. kr.)]]/F_Udlaansgab[[#This Row],[BNP (mia. kr.)]]*100</f>
        <v>251.06299100097814</v>
      </c>
      <c r="E190" s="5">
        <v>271.77816561031517</v>
      </c>
      <c r="F190" s="5">
        <f ca="1">F_Udlaansgab[[#This Row],[Udlån/BNP (pct. af BNP)]]-F_Udlaansgab[[#This Row],[Trend]]</f>
        <v>-20.715174609337026</v>
      </c>
      <c r="G190" s="8">
        <f ca="1">2</f>
        <v>2</v>
      </c>
      <c r="H190" s="11"/>
    </row>
    <row r="191" spans="1:8" x14ac:dyDescent="0.3">
      <c r="A191" s="3">
        <v>42460</v>
      </c>
      <c r="B191" s="5">
        <v>5129.4299237850901</v>
      </c>
      <c r="C191" s="5">
        <v>2045.3</v>
      </c>
      <c r="D191" s="5">
        <f ca="1">F_Udlaansgab[[#This Row],[Udlån (mia. kr.)]]/F_Udlaansgab[[#This Row],[BNP (mia. kr.)]]*100</f>
        <v>250.79107826651787</v>
      </c>
      <c r="E191" s="5">
        <v>272.22628984952269</v>
      </c>
      <c r="F191" s="5">
        <f ca="1">F_Udlaansgab[[#This Row],[Udlån/BNP (pct. af BNP)]]-F_Udlaansgab[[#This Row],[Trend]]</f>
        <v>-21.435211583004815</v>
      </c>
      <c r="G191" s="8">
        <f ca="1">2</f>
        <v>2</v>
      </c>
      <c r="H191" s="11"/>
    </row>
    <row r="192" spans="1:8" x14ac:dyDescent="0.3">
      <c r="A192" s="3">
        <v>42551</v>
      </c>
      <c r="B192" s="5">
        <v>5188.3833679293657</v>
      </c>
      <c r="C192" s="5">
        <v>2065.9</v>
      </c>
      <c r="D192" s="5">
        <f ca="1">F_Udlaansgab[[#This Row],[Udlån (mia. kr.)]]/F_Udlaansgab[[#This Row],[BNP (mia. kr.)]]*100</f>
        <v>251.14397443871269</v>
      </c>
      <c r="E192" s="5">
        <v>272.63626186794784</v>
      </c>
      <c r="F192" s="5">
        <f ca="1">F_Udlaansgab[[#This Row],[Udlån/BNP (pct. af BNP)]]-F_Udlaansgab[[#This Row],[Trend]]</f>
        <v>-21.492287429235148</v>
      </c>
      <c r="G192" s="8">
        <f ca="1">2</f>
        <v>2</v>
      </c>
      <c r="H192" s="11"/>
    </row>
    <row r="193" spans="1:8" x14ac:dyDescent="0.3">
      <c r="A193" s="3">
        <v>42643</v>
      </c>
      <c r="B193" s="5">
        <v>5268.9173766233325</v>
      </c>
      <c r="C193" s="5">
        <v>2081.5</v>
      </c>
      <c r="D193" s="5">
        <f ca="1">F_Udlaansgab[[#This Row],[Udlån (mia. kr.)]]/F_Udlaansgab[[#This Row],[BNP (mia. kr.)]]*100</f>
        <v>253.13078917239164</v>
      </c>
      <c r="E193" s="5">
        <v>273.09944899438949</v>
      </c>
      <c r="F193" s="5">
        <f ca="1">F_Udlaansgab[[#This Row],[Udlån/BNP (pct. af BNP)]]-F_Udlaansgab[[#This Row],[Trend]]</f>
        <v>-19.968659821997846</v>
      </c>
      <c r="G193" s="8">
        <f ca="1">2</f>
        <v>2</v>
      </c>
      <c r="H193" s="11"/>
    </row>
    <row r="194" spans="1:8" x14ac:dyDescent="0.3">
      <c r="A194" s="3">
        <v>42735</v>
      </c>
      <c r="B194" s="5">
        <v>5239.2064265318259</v>
      </c>
      <c r="C194" s="5">
        <v>2107.8000000000002</v>
      </c>
      <c r="D194" s="5">
        <f ca="1">F_Udlaansgab[[#This Row],[Udlån (mia. kr.)]]/F_Udlaansgab[[#This Row],[BNP (mia. kr.)]]*100</f>
        <v>248.56278710180405</v>
      </c>
      <c r="E194" s="5">
        <v>273.25676505841932</v>
      </c>
      <c r="F194" s="5">
        <f ca="1">F_Udlaansgab[[#This Row],[Udlån/BNP (pct. af BNP)]]-F_Udlaansgab[[#This Row],[Trend]]</f>
        <v>-24.693977956615271</v>
      </c>
      <c r="G194" s="8">
        <f ca="1">2</f>
        <v>2</v>
      </c>
      <c r="H194" s="11"/>
    </row>
    <row r="195" spans="1:8" x14ac:dyDescent="0.3">
      <c r="A195" s="3">
        <v>42825</v>
      </c>
      <c r="B195" s="5">
        <v>5236.2049999999999</v>
      </c>
      <c r="C195" s="5">
        <v>2133.6</v>
      </c>
      <c r="D195" s="5">
        <f ca="1">F_Udlaansgab[[#This Row],[Udlån (mia. kr.)]]/F_Udlaansgab[[#This Row],[BNP (mia. kr.)]]*100</f>
        <v>245.41643232095987</v>
      </c>
      <c r="E195" s="5">
        <v>273.1954362508626</v>
      </c>
      <c r="F195" s="5">
        <f ca="1">F_Udlaansgab[[#This Row],[Udlån/BNP (pct. af BNP)]]-F_Udlaansgab[[#This Row],[Trend]]</f>
        <v>-27.779003929902728</v>
      </c>
      <c r="G195" s="8">
        <f ca="1">2</f>
        <v>2</v>
      </c>
      <c r="H195" s="11"/>
    </row>
    <row r="196" spans="1:8" x14ac:dyDescent="0.3">
      <c r="A196" s="3">
        <v>42916</v>
      </c>
      <c r="B196" s="5">
        <v>5252.433</v>
      </c>
      <c r="C196" s="5">
        <v>2157.9</v>
      </c>
      <c r="D196" s="5">
        <f ca="1">F_Udlaansgab[[#This Row],[Udlån (mia. kr.)]]/F_Udlaansgab[[#This Row],[BNP (mia. kr.)]]*100</f>
        <v>243.40483803698038</v>
      </c>
      <c r="E196" s="5">
        <v>272.98474588513835</v>
      </c>
      <c r="F196" s="5">
        <f ca="1">F_Udlaansgab[[#This Row],[Udlån/BNP (pct. af BNP)]]-F_Udlaansgab[[#This Row],[Trend]]</f>
        <v>-29.579907848157973</v>
      </c>
      <c r="G196" s="8">
        <f ca="1">2</f>
        <v>2</v>
      </c>
      <c r="H196" s="11"/>
    </row>
    <row r="197" spans="1:8" x14ac:dyDescent="0.3">
      <c r="A197" s="3">
        <v>43008</v>
      </c>
      <c r="B197" s="5">
        <v>5286.2430000000004</v>
      </c>
      <c r="C197" s="5">
        <v>2177.5</v>
      </c>
      <c r="D197" s="5">
        <f ca="1">F_Udlaansgab[[#This Row],[Udlån (mia. kr.)]]/F_Udlaansgab[[#This Row],[BNP (mia. kr.)]]*100</f>
        <v>242.76661308840417</v>
      </c>
      <c r="E197" s="5">
        <v>272.7052102483633</v>
      </c>
      <c r="F197" s="5">
        <f ca="1">F_Udlaansgab[[#This Row],[Udlån/BNP (pct. af BNP)]]-F_Udlaansgab[[#This Row],[Trend]]</f>
        <v>-29.93859715995913</v>
      </c>
      <c r="G197" s="8">
        <f ca="1">2</f>
        <v>2</v>
      </c>
    </row>
    <row r="198" spans="1:8" x14ac:dyDescent="0.3">
      <c r="A198" s="3">
        <v>43100</v>
      </c>
      <c r="B198" s="5">
        <v>5302.1939999999995</v>
      </c>
      <c r="C198" s="5">
        <v>2193</v>
      </c>
      <c r="D198" s="5">
        <f ca="1">F_Udlaansgab[[#This Row],[Udlån (mia. kr.)]]/F_Udlaansgab[[#This Row],[BNP (mia. kr.)]]*100</f>
        <v>241.77811217510259</v>
      </c>
      <c r="E198" s="5">
        <v>272.34088575219016</v>
      </c>
      <c r="F198" s="5">
        <f ca="1">F_Udlaansgab[[#This Row],[Udlån/BNP (pct. af BNP)]]-F_Udlaansgab[[#This Row],[Trend]]</f>
        <v>-30.562773577087569</v>
      </c>
      <c r="G198" s="8">
        <f ca="1">2</f>
        <v>2</v>
      </c>
    </row>
    <row r="199" spans="1:8" x14ac:dyDescent="0.3">
      <c r="A199" s="3">
        <v>43190</v>
      </c>
      <c r="B199" s="5">
        <v>5302.7640000000001</v>
      </c>
      <c r="C199" s="5">
        <v>2198.9</v>
      </c>
      <c r="D199" s="5">
        <f ca="1">F_Udlaansgab[[#This Row],[Udlån (mia. kr.)]]/F_Udlaansgab[[#This Row],[BNP (mia. kr.)]]*100</f>
        <v>241.15530492518985</v>
      </c>
      <c r="E199" s="5">
        <v>271.91545109086633</v>
      </c>
      <c r="F199" s="5">
        <f ca="1">F_Udlaansgab[[#This Row],[Udlån/BNP (pct. af BNP)]]-F_Udlaansgab[[#This Row],[Trend]]</f>
        <v>-30.760146165676474</v>
      </c>
      <c r="G199" s="8">
        <f ca="1">2</f>
        <v>2</v>
      </c>
    </row>
    <row r="200" spans="1:8" x14ac:dyDescent="0.3">
      <c r="A200" s="3">
        <v>43281</v>
      </c>
      <c r="B200" s="5">
        <v>5350.6409999999996</v>
      </c>
      <c r="C200" s="5">
        <v>2210.9</v>
      </c>
      <c r="D200" s="5">
        <f ca="1">F_Udlaansgab[[#This Row],[Udlån (mia. kr.)]]/F_Udlaansgab[[#This Row],[BNP (mia. kr.)]]*100</f>
        <v>242.01189560812338</v>
      </c>
      <c r="E200" s="5">
        <v>271.51285607618996</v>
      </c>
      <c r="F200" s="5">
        <f ca="1">F_Udlaansgab[[#This Row],[Udlån/BNP (pct. af BNP)]]-F_Udlaansgab[[#This Row],[Trend]]</f>
        <v>-29.50096046806658</v>
      </c>
      <c r="G200" s="8">
        <f ca="1">2</f>
        <v>2</v>
      </c>
    </row>
    <row r="201" spans="1:8" x14ac:dyDescent="0.3">
      <c r="A201" s="3">
        <v>43373</v>
      </c>
      <c r="B201" s="5">
        <v>5393.9869999999992</v>
      </c>
      <c r="C201" s="5">
        <v>2230.8000000000002</v>
      </c>
      <c r="D201" s="5">
        <f ca="1">F_Udlaansgab[[#This Row],[Udlån (mia. kr.)]]/F_Udlaansgab[[#This Row],[BNP (mia. kr.)]]*100</f>
        <v>241.79608212300514</v>
      </c>
      <c r="E201" s="5">
        <v>271.07513459726243</v>
      </c>
      <c r="F201" s="5">
        <f ca="1">F_Udlaansgab[[#This Row],[Udlån/BNP (pct. af BNP)]]-F_Udlaansgab[[#This Row],[Trend]]</f>
        <v>-29.279052474257298</v>
      </c>
      <c r="G201" s="8">
        <f ca="1">2</f>
        <v>2</v>
      </c>
    </row>
    <row r="202" spans="1:8" x14ac:dyDescent="0.3">
      <c r="A202" s="3">
        <v>43465</v>
      </c>
      <c r="B202" s="5">
        <v>5444</v>
      </c>
      <c r="C202" s="5">
        <v>2253.6000000000004</v>
      </c>
      <c r="D202" s="5">
        <f ca="1">F_Udlaansgab[[#This Row],[Udlån (mia. kr.)]]/F_Udlaansgab[[#This Row],[BNP (mia. kr.)]]*100</f>
        <v>241.56904508342203</v>
      </c>
      <c r="E202" s="5">
        <v>270.60393457631488</v>
      </c>
      <c r="F202" s="5">
        <f ca="1">F_Udlaansgab[[#This Row],[Udlån/BNP (pct. af BNP)]]-F_Udlaansgab[[#This Row],[Trend]]</f>
        <v>-29.034889492892859</v>
      </c>
      <c r="G202" s="8">
        <f ca="1">2</f>
        <v>2</v>
      </c>
    </row>
    <row r="203" spans="1:8" x14ac:dyDescent="0.3">
      <c r="A203" s="3">
        <v>43555</v>
      </c>
      <c r="B203" s="5">
        <v>5529.3070000000007</v>
      </c>
      <c r="C203" s="5">
        <v>2277.2000000000003</v>
      </c>
      <c r="D203" s="5">
        <f ca="1">F_Udlaansgab[[#This Row],[Udlån (mia. kr.)]]/F_Udlaansgab[[#This Row],[BNP (mia. kr.)]]*100</f>
        <v>242.81165466362199</v>
      </c>
      <c r="E203" s="5">
        <v>270.18183781398454</v>
      </c>
      <c r="F203" s="5">
        <f ca="1">F_Udlaansgab[[#This Row],[Udlån/BNP (pct. af BNP)]]-F_Udlaansgab[[#This Row],[Trend]]</f>
        <v>-27.37018315036255</v>
      </c>
      <c r="G203" s="8">
        <f ca="1">2</f>
        <v>2</v>
      </c>
    </row>
    <row r="204" spans="1:8" x14ac:dyDescent="0.3">
      <c r="A204" s="3">
        <v>43646</v>
      </c>
      <c r="B204" s="5">
        <v>5630.8760000000002</v>
      </c>
      <c r="C204" s="5">
        <v>2296.3000000000002</v>
      </c>
      <c r="D204" s="5">
        <f ca="1">F_Udlaansgab[[#This Row],[Udlån (mia. kr.)]]/F_Udlaansgab[[#This Row],[BNP (mia. kr.)]]*100</f>
        <v>245.21517223359317</v>
      </c>
      <c r="E204" s="5">
        <v>269.87220693130689</v>
      </c>
      <c r="F204" s="5">
        <f ca="1">F_Udlaansgab[[#This Row],[Udlån/BNP (pct. af BNP)]]-F_Udlaansgab[[#This Row],[Trend]]</f>
        <v>-24.657034697713726</v>
      </c>
      <c r="G204" s="8">
        <f ca="1">2</f>
        <v>2</v>
      </c>
    </row>
    <row r="205" spans="1:8" x14ac:dyDescent="0.3">
      <c r="A205" s="3">
        <v>43738</v>
      </c>
      <c r="B205" s="5">
        <v>5728.817</v>
      </c>
      <c r="C205" s="5">
        <v>2317.5</v>
      </c>
      <c r="D205" s="5">
        <f ca="1">F_Udlaansgab[[#This Row],[Udlån (mia. kr.)]]/F_Udlaansgab[[#This Row],[BNP (mia. kr.)]]*100</f>
        <v>247.19814455231929</v>
      </c>
      <c r="E205" s="5">
        <v>269.65006037180075</v>
      </c>
      <c r="F205" s="5">
        <f ca="1">F_Udlaansgab[[#This Row],[Udlån/BNP (pct. af BNP)]]-F_Udlaansgab[[#This Row],[Trend]]</f>
        <v>-22.451915819481457</v>
      </c>
      <c r="G205" s="8">
        <f ca="1">2</f>
        <v>2</v>
      </c>
    </row>
    <row r="206" spans="1:8" x14ac:dyDescent="0.3">
      <c r="A206" s="3">
        <v>43830</v>
      </c>
      <c r="B206" s="5">
        <v>5792.1959999999999</v>
      </c>
      <c r="C206" s="5">
        <v>2335</v>
      </c>
      <c r="D206" s="5">
        <f ca="1">F_Udlaansgab[[#This Row],[Udlån (mia. kr.)]]/F_Udlaansgab[[#This Row],[BNP (mia. kr.)]]*100</f>
        <v>248.05978586723768</v>
      </c>
      <c r="E206" s="5">
        <v>269.45267670204731</v>
      </c>
      <c r="F206" s="5">
        <f ca="1">F_Udlaansgab[[#This Row],[Udlån/BNP (pct. af BNP)]]-F_Udlaansgab[[#This Row],[Trend]]</f>
        <v>-21.392890834809634</v>
      </c>
      <c r="G206" s="8">
        <f ca="1">2</f>
        <v>2</v>
      </c>
    </row>
    <row r="207" spans="1:8" x14ac:dyDescent="0.3">
      <c r="A207" s="3">
        <v>43921</v>
      </c>
      <c r="B207" s="5">
        <v>5767.8819999999996</v>
      </c>
      <c r="C207" s="5">
        <v>2349.1000000000004</v>
      </c>
      <c r="D207" s="5">
        <f ca="1">F_Udlaansgab[[#This Row],[Udlån (mia. kr.)]]/F_Udlaansgab[[#This Row],[BNP (mia. kr.)]]*100</f>
        <v>245.53582222979009</v>
      </c>
      <c r="E207" s="5">
        <v>269.09517228051186</v>
      </c>
      <c r="F207" s="5">
        <f ca="1">F_Udlaansgab[[#This Row],[Udlån/BNP (pct. af BNP)]]-F_Udlaansgab[[#This Row],[Trend]]</f>
        <v>-23.559350050721775</v>
      </c>
      <c r="G207" s="8">
        <f ca="1">2</f>
        <v>2</v>
      </c>
    </row>
    <row r="208" spans="1:8" x14ac:dyDescent="0.3">
      <c r="A208" s="3">
        <v>44012</v>
      </c>
      <c r="B208" s="5">
        <v>5760.4409999999998</v>
      </c>
      <c r="C208" s="5">
        <v>2313.2000000000003</v>
      </c>
      <c r="D208" s="5">
        <f ca="1">F_Udlaansgab[[#This Row],[Udlån (mia. kr.)]]/F_Udlaansgab[[#This Row],[BNP (mia. kr.)]]*100</f>
        <v>249.02477088016596</v>
      </c>
      <c r="E208" s="5">
        <v>268.91181490898873</v>
      </c>
      <c r="F208" s="5">
        <f ca="1">F_Udlaansgab[[#This Row],[Udlån/BNP (pct. af BNP)]]-F_Udlaansgab[[#This Row],[Trend]]</f>
        <v>-19.887044028822771</v>
      </c>
      <c r="G208" s="8">
        <f ca="1">2</f>
        <v>2</v>
      </c>
    </row>
  </sheetData>
  <mergeCells count="4">
    <mergeCell ref="A1:G1"/>
    <mergeCell ref="B2:G2"/>
    <mergeCell ref="B3:G3"/>
    <mergeCell ref="I2:P2"/>
  </mergeCells>
  <hyperlinks>
    <hyperlink ref="G4" location="Indhold!A1" display="Tilbage til Indhold"/>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Diagrammer</vt:lpstr>
      </vt:variant>
      <vt:variant>
        <vt:i4>15</vt:i4>
      </vt:variant>
    </vt:vector>
  </HeadingPairs>
  <TitlesOfParts>
    <vt:vector size="32" baseType="lpstr">
      <vt:lpstr>Noter</vt:lpstr>
      <vt:lpstr>Indhold</vt:lpstr>
      <vt:lpstr>Finansiel stressindikator</vt:lpstr>
      <vt:lpstr>Kreditspænd og aktievolatilitet</vt:lpstr>
      <vt:lpstr>Ejendomspriser</vt:lpstr>
      <vt:lpstr>Pengeinstitutternes merrente</vt:lpstr>
      <vt:lpstr>Stiliseret boligbyrde</vt:lpstr>
      <vt:lpstr>Kreditvækst</vt:lpstr>
      <vt:lpstr>Udlånsgab</vt:lpstr>
      <vt:lpstr>Gearing og kapitaloverdækning</vt:lpstr>
      <vt:lpstr>Egenkapitalforrentning</vt:lpstr>
      <vt:lpstr>Finansiel cykel (UOC)</vt:lpstr>
      <vt:lpstr>Finansiel cykel (BP)</vt:lpstr>
      <vt:lpstr>Udlånsserier</vt:lpstr>
      <vt:lpstr>Boligpriser og BNI</vt:lpstr>
      <vt:lpstr>Betalingsbalancen</vt:lpstr>
      <vt:lpstr>Referencesats</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Damgaard</dc:creator>
  <cp:lastModifiedBy>Kai Zhang</cp:lastModifiedBy>
  <dcterms:created xsi:type="dcterms:W3CDTF">2017-10-16T10:33:33Z</dcterms:created>
  <dcterms:modified xsi:type="dcterms:W3CDTF">2020-12-11T15:02:48Z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{5AB9CD68-E141-45F1-9C8D-0D662719A103}</vt:lpwstr>
  </property>
</Properties>
</file>